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tabRatio="657"/>
  </bookViews>
  <sheets>
    <sheet name="Table of Contents" sheetId="13" r:id="rId1"/>
    <sheet name="1- Instructions for Rev Proj" sheetId="2" r:id="rId2"/>
    <sheet name="2A- Data Entry Worksheet" sheetId="10" r:id="rId3"/>
    <sheet name="2B- Est. Rev. Proj. Wksheet" sheetId="1" r:id="rId4"/>
    <sheet name="3- Sample Est. Rev. Proj." sheetId="15" r:id="rId5"/>
    <sheet name="4 - Printing Instructions" sheetId="3" r:id="rId6"/>
    <sheet name="Sheet1" sheetId="16" r:id="rId7"/>
  </sheets>
  <definedNames>
    <definedName name="OLE_LINK1" localSheetId="0">'Table of Contents'!#REF!</definedName>
    <definedName name="_xlnm.Print_Area" localSheetId="1">'1- Instructions for Rev Proj'!$A:$E</definedName>
    <definedName name="_xlnm.Print_Area" localSheetId="3">'2B- Est. Rev. Proj. Wksheet'!$A$1:$L$80</definedName>
    <definedName name="_xlnm.Print_Area" localSheetId="4">'3- Sample Est. Rev. Proj.'!$A$1:$L$75</definedName>
    <definedName name="_xlnm.Print_Area" localSheetId="0">'Table of Contents'!$A:$E</definedName>
  </definedNames>
  <calcPr calcId="152511"/>
</workbook>
</file>

<file path=xl/calcChain.xml><?xml version="1.0" encoding="utf-8"?>
<calcChain xmlns="http://schemas.openxmlformats.org/spreadsheetml/2006/main">
  <c r="F36" i="1" l="1"/>
  <c r="F37" i="1"/>
  <c r="F38" i="1"/>
  <c r="F35" i="1"/>
  <c r="J35" i="1" s="1"/>
  <c r="F39" i="1"/>
  <c r="J39" i="1" s="1"/>
  <c r="L36" i="1"/>
  <c r="L37" i="1"/>
  <c r="L38" i="1"/>
  <c r="L35" i="1"/>
  <c r="L39" i="1"/>
  <c r="K36" i="1"/>
  <c r="K37" i="1"/>
  <c r="K38" i="1"/>
  <c r="K35" i="1"/>
  <c r="K39" i="1"/>
  <c r="J36" i="1"/>
  <c r="J37" i="1"/>
  <c r="J38" i="1"/>
  <c r="I36" i="1"/>
  <c r="I37" i="1"/>
  <c r="I38" i="1"/>
  <c r="I35" i="1"/>
  <c r="I39" i="1"/>
  <c r="D60" i="15" l="1"/>
  <c r="D45" i="15"/>
  <c r="D32" i="15"/>
  <c r="D14" i="15"/>
  <c r="K74" i="1"/>
  <c r="D65" i="1"/>
  <c r="L5" i="1"/>
  <c r="D50" i="1"/>
  <c r="D33" i="1"/>
  <c r="K76" i="1" l="1"/>
  <c r="K77" i="1"/>
  <c r="I4" i="1" l="1"/>
  <c r="K4" i="1"/>
  <c r="J4" i="1"/>
  <c r="L59" i="15" l="1"/>
  <c r="K59" i="15"/>
  <c r="J59" i="15"/>
  <c r="E59" i="15"/>
  <c r="I59" i="15" s="1"/>
  <c r="L58" i="15"/>
  <c r="K58" i="15"/>
  <c r="J58" i="15"/>
  <c r="E58" i="15"/>
  <c r="I58" i="15" s="1"/>
  <c r="L57" i="15"/>
  <c r="K57" i="15"/>
  <c r="J57" i="15"/>
  <c r="E57" i="15"/>
  <c r="I57" i="15" s="1"/>
  <c r="L56" i="15"/>
  <c r="K56" i="15"/>
  <c r="J56" i="15"/>
  <c r="E56" i="15"/>
  <c r="I56" i="15" s="1"/>
  <c r="L55" i="15"/>
  <c r="K55" i="15"/>
  <c r="J55" i="15"/>
  <c r="I55" i="15"/>
  <c r="L54" i="15"/>
  <c r="K54" i="15"/>
  <c r="J54" i="15"/>
  <c r="I54" i="15"/>
  <c r="L53" i="15"/>
  <c r="K53" i="15"/>
  <c r="J53" i="15"/>
  <c r="I53" i="15"/>
  <c r="L52" i="15"/>
  <c r="K52" i="15"/>
  <c r="J52" i="15"/>
  <c r="I52" i="15"/>
  <c r="L51" i="15"/>
  <c r="K51" i="15"/>
  <c r="J51" i="15"/>
  <c r="I51" i="15"/>
  <c r="L50" i="15"/>
  <c r="K50" i="15"/>
  <c r="J50" i="15"/>
  <c r="I50" i="15"/>
  <c r="L49" i="15"/>
  <c r="K49" i="15"/>
  <c r="J49" i="15"/>
  <c r="I49" i="15"/>
  <c r="L48" i="15"/>
  <c r="K48" i="15"/>
  <c r="J48" i="15"/>
  <c r="I48" i="15"/>
  <c r="L47" i="15"/>
  <c r="L60" i="15" s="1"/>
  <c r="K47" i="15"/>
  <c r="K60" i="15" s="1"/>
  <c r="J47" i="15"/>
  <c r="J60" i="15" s="1"/>
  <c r="I47" i="15"/>
  <c r="I60" i="15" s="1"/>
  <c r="L44" i="15"/>
  <c r="K44" i="15"/>
  <c r="E44" i="15"/>
  <c r="I44" i="15" s="1"/>
  <c r="L43" i="15"/>
  <c r="K43" i="15"/>
  <c r="E43" i="15"/>
  <c r="I43" i="15" s="1"/>
  <c r="L42" i="15"/>
  <c r="K42" i="15"/>
  <c r="E42" i="15"/>
  <c r="I42" i="15" s="1"/>
  <c r="L41" i="15"/>
  <c r="K41" i="15"/>
  <c r="E41" i="15"/>
  <c r="I41" i="15" s="1"/>
  <c r="L40" i="15"/>
  <c r="K40" i="15"/>
  <c r="E40" i="15"/>
  <c r="I40" i="15" s="1"/>
  <c r="L39" i="15"/>
  <c r="K39" i="15"/>
  <c r="E39" i="15"/>
  <c r="I39" i="15" s="1"/>
  <c r="L38" i="15"/>
  <c r="K38" i="15"/>
  <c r="E38" i="15"/>
  <c r="I38" i="15" s="1"/>
  <c r="L37" i="15"/>
  <c r="K37" i="15"/>
  <c r="E37" i="15"/>
  <c r="I37" i="15" s="1"/>
  <c r="L36" i="15"/>
  <c r="K36" i="15"/>
  <c r="E36" i="15"/>
  <c r="I36" i="15" s="1"/>
  <c r="L35" i="15"/>
  <c r="K35" i="15"/>
  <c r="E35" i="15"/>
  <c r="I35" i="15" s="1"/>
  <c r="L34" i="15"/>
  <c r="K34" i="15"/>
  <c r="K45" i="15" s="1"/>
  <c r="E34" i="15"/>
  <c r="I34" i="15" s="1"/>
  <c r="I45" i="15" s="1"/>
  <c r="L31" i="15"/>
  <c r="L30" i="15"/>
  <c r="L29" i="15"/>
  <c r="L28" i="15"/>
  <c r="L27" i="15"/>
  <c r="L26" i="15"/>
  <c r="J26" i="15"/>
  <c r="I26" i="15"/>
  <c r="L25" i="15"/>
  <c r="K25" i="15"/>
  <c r="E25" i="15"/>
  <c r="I25" i="15" s="1"/>
  <c r="L24" i="15"/>
  <c r="K24" i="15"/>
  <c r="E24" i="15"/>
  <c r="I24" i="15" s="1"/>
  <c r="L23" i="15"/>
  <c r="K23" i="15"/>
  <c r="E23" i="15"/>
  <c r="I23" i="15" s="1"/>
  <c r="L22" i="15"/>
  <c r="K22" i="15"/>
  <c r="E22" i="15"/>
  <c r="I22" i="15" s="1"/>
  <c r="L21" i="15"/>
  <c r="K21" i="15"/>
  <c r="E21" i="15"/>
  <c r="I21" i="15" s="1"/>
  <c r="L20" i="15"/>
  <c r="K20" i="15"/>
  <c r="E20" i="15"/>
  <c r="I20" i="15" s="1"/>
  <c r="L19" i="15"/>
  <c r="K19" i="15"/>
  <c r="E19" i="15"/>
  <c r="I19" i="15" s="1"/>
  <c r="L18" i="15"/>
  <c r="K18" i="15"/>
  <c r="K32" i="15" s="1"/>
  <c r="E18" i="15"/>
  <c r="I18" i="15" s="1"/>
  <c r="L16" i="15"/>
  <c r="L32" i="15" s="1"/>
  <c r="K16" i="15"/>
  <c r="E16" i="15"/>
  <c r="I16" i="15" s="1"/>
  <c r="L71" i="15"/>
  <c r="L13" i="15"/>
  <c r="K13" i="15"/>
  <c r="E13" i="15"/>
  <c r="I13" i="15" s="1"/>
  <c r="L12" i="15"/>
  <c r="K12" i="15"/>
  <c r="E12" i="15"/>
  <c r="I12" i="15" s="1"/>
  <c r="L11" i="15"/>
  <c r="K11" i="15"/>
  <c r="E11" i="15"/>
  <c r="I11" i="15" s="1"/>
  <c r="L10" i="15"/>
  <c r="K10" i="15"/>
  <c r="E10" i="15"/>
  <c r="I10" i="15" s="1"/>
  <c r="L9" i="15"/>
  <c r="K9" i="15"/>
  <c r="E9" i="15"/>
  <c r="I9" i="15" s="1"/>
  <c r="L8" i="15"/>
  <c r="K8" i="15"/>
  <c r="E8" i="15"/>
  <c r="I8" i="15" s="1"/>
  <c r="L7" i="15"/>
  <c r="K7" i="15"/>
  <c r="E7" i="15"/>
  <c r="I7" i="15" s="1"/>
  <c r="L6" i="15"/>
  <c r="K6" i="15"/>
  <c r="E6" i="15"/>
  <c r="I6" i="15" s="1"/>
  <c r="L5" i="15"/>
  <c r="K5" i="15"/>
  <c r="E5" i="15"/>
  <c r="I5" i="15" s="1"/>
  <c r="L4" i="15"/>
  <c r="K4" i="15"/>
  <c r="E4" i="15"/>
  <c r="I4" i="15" s="1"/>
  <c r="K75" i="1"/>
  <c r="K73" i="1"/>
  <c r="K72" i="1"/>
  <c r="K71" i="1"/>
  <c r="L79" i="1"/>
  <c r="J53" i="1"/>
  <c r="J54" i="1"/>
  <c r="J55" i="1"/>
  <c r="J56" i="1"/>
  <c r="J57" i="1"/>
  <c r="J58" i="1"/>
  <c r="J59" i="1"/>
  <c r="J60" i="1"/>
  <c r="J61" i="1"/>
  <c r="J62" i="1"/>
  <c r="J63" i="1"/>
  <c r="J64" i="1"/>
  <c r="J52" i="1"/>
  <c r="I14" i="15" l="1"/>
  <c r="K14" i="15"/>
  <c r="K61" i="15"/>
  <c r="I32" i="15"/>
  <c r="I61" i="15" s="1"/>
  <c r="L45" i="15"/>
  <c r="F25" i="15"/>
  <c r="J25" i="15" s="1"/>
  <c r="F4" i="15"/>
  <c r="J4" i="15" s="1"/>
  <c r="F5" i="15"/>
  <c r="J5" i="15" s="1"/>
  <c r="F6" i="15"/>
  <c r="J6" i="15" s="1"/>
  <c r="F7" i="15"/>
  <c r="J7" i="15" s="1"/>
  <c r="F8" i="15"/>
  <c r="J8" i="15" s="1"/>
  <c r="F9" i="15"/>
  <c r="J9" i="15" s="1"/>
  <c r="F10" i="15"/>
  <c r="J10" i="15" s="1"/>
  <c r="F11" i="15"/>
  <c r="J11" i="15" s="1"/>
  <c r="F12" i="15"/>
  <c r="J12" i="15" s="1"/>
  <c r="F13" i="15"/>
  <c r="J13" i="15" s="1"/>
  <c r="F16" i="15"/>
  <c r="J16" i="15" s="1"/>
  <c r="F34" i="15"/>
  <c r="J34" i="15" s="1"/>
  <c r="F35" i="15"/>
  <c r="J35" i="15" s="1"/>
  <c r="F36" i="15"/>
  <c r="J36" i="15" s="1"/>
  <c r="F37" i="15"/>
  <c r="J37" i="15" s="1"/>
  <c r="F38" i="15"/>
  <c r="J38" i="15" s="1"/>
  <c r="F39" i="15"/>
  <c r="J39" i="15" s="1"/>
  <c r="F40" i="15"/>
  <c r="J40" i="15" s="1"/>
  <c r="F41" i="15"/>
  <c r="J41" i="15" s="1"/>
  <c r="F42" i="15"/>
  <c r="J42" i="15" s="1"/>
  <c r="F43" i="15"/>
  <c r="J43" i="15" s="1"/>
  <c r="F44" i="15"/>
  <c r="J44" i="15" s="1"/>
  <c r="F18" i="15"/>
  <c r="J18" i="15" s="1"/>
  <c r="F19" i="15"/>
  <c r="J19" i="15" s="1"/>
  <c r="F20" i="15"/>
  <c r="J20" i="15" s="1"/>
  <c r="F21" i="15"/>
  <c r="J21" i="15" s="1"/>
  <c r="F22" i="15"/>
  <c r="J22" i="15" s="1"/>
  <c r="F23" i="15"/>
  <c r="J23" i="15" s="1"/>
  <c r="F24" i="15"/>
  <c r="J24" i="15" s="1"/>
  <c r="J27" i="1"/>
  <c r="L53" i="1"/>
  <c r="L54" i="1"/>
  <c r="L55" i="1"/>
  <c r="L56" i="1"/>
  <c r="L57" i="1"/>
  <c r="L58" i="1"/>
  <c r="L59" i="1"/>
  <c r="L60" i="1"/>
  <c r="L61" i="1"/>
  <c r="L62" i="1"/>
  <c r="L63" i="1"/>
  <c r="L64" i="1"/>
  <c r="L52" i="1"/>
  <c r="L49" i="1"/>
  <c r="L40" i="1"/>
  <c r="L41" i="1"/>
  <c r="L42" i="1"/>
  <c r="L43" i="1"/>
  <c r="L44" i="1"/>
  <c r="L45" i="1"/>
  <c r="L46" i="1"/>
  <c r="L47" i="1"/>
  <c r="L48" i="1"/>
  <c r="L32" i="1"/>
  <c r="L19" i="1"/>
  <c r="L20" i="1"/>
  <c r="L21" i="1"/>
  <c r="L22" i="1"/>
  <c r="L23" i="1"/>
  <c r="L24" i="1"/>
  <c r="L25" i="1"/>
  <c r="L26" i="1"/>
  <c r="L27" i="1"/>
  <c r="L28" i="1"/>
  <c r="L29" i="1"/>
  <c r="L30" i="1"/>
  <c r="L31" i="1"/>
  <c r="L17" i="1"/>
  <c r="L14" i="1"/>
  <c r="L6" i="1"/>
  <c r="L7" i="1"/>
  <c r="L8" i="1"/>
  <c r="L9" i="1"/>
  <c r="L10" i="1"/>
  <c r="L11" i="1"/>
  <c r="L12" i="1"/>
  <c r="L13" i="1"/>
  <c r="L50" i="1" l="1"/>
  <c r="L33" i="1"/>
  <c r="L65" i="1"/>
  <c r="J45" i="15"/>
  <c r="J32" i="15"/>
  <c r="J14" i="15"/>
  <c r="L67" i="15"/>
  <c r="L66" i="15"/>
  <c r="F4" i="1"/>
  <c r="F10" i="1" s="1"/>
  <c r="L4" i="1"/>
  <c r="L14" i="15" s="1"/>
  <c r="L61" i="15" s="1"/>
  <c r="B10" i="10"/>
  <c r="J61" i="15" l="1"/>
  <c r="L68" i="15" s="1"/>
  <c r="K65" i="15"/>
  <c r="L70" i="15" s="1"/>
  <c r="K64" i="15"/>
  <c r="L69" i="15"/>
  <c r="L62" i="15" l="1"/>
  <c r="L73" i="15" s="1"/>
  <c r="L75" i="15" s="1"/>
  <c r="D15" i="1" l="1"/>
  <c r="K19" i="1"/>
  <c r="K9" i="1"/>
  <c r="K20" i="1"/>
  <c r="L76" i="1" l="1"/>
  <c r="L15" i="1"/>
  <c r="L66" i="1" s="1"/>
  <c r="L74" i="1" s="1"/>
  <c r="K53" i="1"/>
  <c r="K52" i="1"/>
  <c r="K61" i="1"/>
  <c r="K60" i="1"/>
  <c r="K59" i="1"/>
  <c r="K58" i="1"/>
  <c r="K57" i="1"/>
  <c r="K56" i="1"/>
  <c r="K55" i="1"/>
  <c r="K54" i="1"/>
  <c r="I60" i="1"/>
  <c r="I59" i="1"/>
  <c r="I58" i="1"/>
  <c r="I57" i="1"/>
  <c r="I56" i="1"/>
  <c r="I55" i="1"/>
  <c r="I54" i="1"/>
  <c r="I53" i="1"/>
  <c r="I52" i="1"/>
  <c r="I27" i="1" l="1"/>
  <c r="K64" i="1" l="1"/>
  <c r="K63" i="1"/>
  <c r="K62" i="1"/>
  <c r="K49" i="1"/>
  <c r="K48" i="1"/>
  <c r="K47" i="1"/>
  <c r="K46" i="1"/>
  <c r="K45" i="1"/>
  <c r="K44" i="1"/>
  <c r="K43" i="1"/>
  <c r="K42" i="1"/>
  <c r="K41" i="1"/>
  <c r="K40" i="1"/>
  <c r="K26" i="1"/>
  <c r="K25" i="1"/>
  <c r="K24" i="1"/>
  <c r="K23" i="1"/>
  <c r="K22" i="1"/>
  <c r="K21" i="1"/>
  <c r="K17" i="1"/>
  <c r="K14" i="1"/>
  <c r="K13" i="1"/>
  <c r="K12" i="1"/>
  <c r="K11" i="1"/>
  <c r="K10" i="1"/>
  <c r="K8" i="1"/>
  <c r="K7" i="1"/>
  <c r="K6" i="1"/>
  <c r="K5" i="1"/>
  <c r="E14" i="1"/>
  <c r="F14" i="1" s="1"/>
  <c r="J14" i="1" s="1"/>
  <c r="E9" i="1"/>
  <c r="F9" i="1" s="1"/>
  <c r="J9" i="1" s="1"/>
  <c r="E64" i="1"/>
  <c r="E63" i="1"/>
  <c r="E62" i="1"/>
  <c r="E61" i="1"/>
  <c r="E49" i="1"/>
  <c r="F49" i="1" s="1"/>
  <c r="J49" i="1" s="1"/>
  <c r="E48" i="1"/>
  <c r="F48" i="1" s="1"/>
  <c r="J48" i="1" s="1"/>
  <c r="E47" i="1"/>
  <c r="F47" i="1" s="1"/>
  <c r="J47" i="1" s="1"/>
  <c r="E46" i="1"/>
  <c r="F46" i="1" s="1"/>
  <c r="J46" i="1" s="1"/>
  <c r="E45" i="1"/>
  <c r="F45" i="1" s="1"/>
  <c r="J45" i="1" s="1"/>
  <c r="E44" i="1"/>
  <c r="F44" i="1" s="1"/>
  <c r="J44" i="1" s="1"/>
  <c r="E43" i="1"/>
  <c r="F43" i="1" s="1"/>
  <c r="J43" i="1" s="1"/>
  <c r="E42" i="1"/>
  <c r="F42" i="1" s="1"/>
  <c r="J42" i="1" s="1"/>
  <c r="E41" i="1"/>
  <c r="F41" i="1" s="1"/>
  <c r="J41" i="1" s="1"/>
  <c r="E40" i="1"/>
  <c r="F40" i="1" s="1"/>
  <c r="J40" i="1" s="1"/>
  <c r="E39" i="1"/>
  <c r="E26" i="1"/>
  <c r="F26" i="1" s="1"/>
  <c r="J26" i="1" s="1"/>
  <c r="E25" i="1"/>
  <c r="F25" i="1" s="1"/>
  <c r="J25" i="1" s="1"/>
  <c r="E24" i="1"/>
  <c r="F24" i="1" s="1"/>
  <c r="J24" i="1" s="1"/>
  <c r="E23" i="1"/>
  <c r="F23" i="1" s="1"/>
  <c r="J23" i="1" s="1"/>
  <c r="E22" i="1"/>
  <c r="F22" i="1" s="1"/>
  <c r="J22" i="1" s="1"/>
  <c r="E21" i="1"/>
  <c r="F21" i="1" s="1"/>
  <c r="J21" i="1" s="1"/>
  <c r="E20" i="1"/>
  <c r="F20" i="1" s="1"/>
  <c r="J20" i="1" s="1"/>
  <c r="E19" i="1"/>
  <c r="E17" i="1"/>
  <c r="E13" i="1"/>
  <c r="F13" i="1" s="1"/>
  <c r="E12" i="1"/>
  <c r="F12" i="1" s="1"/>
  <c r="J12" i="1" s="1"/>
  <c r="E11" i="1"/>
  <c r="F11" i="1" s="1"/>
  <c r="J11" i="1" s="1"/>
  <c r="E10" i="1"/>
  <c r="E8" i="1"/>
  <c r="F8" i="1" s="1"/>
  <c r="J8" i="1" s="1"/>
  <c r="E7" i="1"/>
  <c r="F7" i="1" s="1"/>
  <c r="E6" i="1"/>
  <c r="F6" i="1" s="1"/>
  <c r="J6" i="1" s="1"/>
  <c r="E5" i="1"/>
  <c r="K33" i="1" l="1"/>
  <c r="F19" i="1"/>
  <c r="F5" i="1"/>
  <c r="I5" i="1"/>
  <c r="J7" i="1"/>
  <c r="J10" i="1"/>
  <c r="I17" i="1"/>
  <c r="F17" i="1"/>
  <c r="J13" i="1"/>
  <c r="J50" i="1"/>
  <c r="K65" i="1"/>
  <c r="J65" i="1"/>
  <c r="K50" i="1"/>
  <c r="I10" i="1"/>
  <c r="I12" i="1"/>
  <c r="I20" i="1"/>
  <c r="I22" i="1"/>
  <c r="I24" i="1"/>
  <c r="I26" i="1"/>
  <c r="I40" i="1"/>
  <c r="I42" i="1"/>
  <c r="I44" i="1"/>
  <c r="I46" i="1"/>
  <c r="I48" i="1"/>
  <c r="I61" i="1"/>
  <c r="I63" i="1"/>
  <c r="I9" i="1"/>
  <c r="I7" i="1"/>
  <c r="I6" i="1"/>
  <c r="I8" i="1"/>
  <c r="I11" i="1"/>
  <c r="I13" i="1"/>
  <c r="I19" i="1"/>
  <c r="I21" i="1"/>
  <c r="I23" i="1"/>
  <c r="I25" i="1"/>
  <c r="I41" i="1"/>
  <c r="I43" i="1"/>
  <c r="I45" i="1"/>
  <c r="I47" i="1"/>
  <c r="I49" i="1"/>
  <c r="I62" i="1"/>
  <c r="I64" i="1"/>
  <c r="I14" i="1"/>
  <c r="K15" i="1"/>
  <c r="I50" i="1" l="1"/>
  <c r="I33" i="1"/>
  <c r="I65" i="1"/>
  <c r="J19" i="1"/>
  <c r="J17" i="1"/>
  <c r="J5" i="1"/>
  <c r="J15" i="1" s="1"/>
  <c r="K66" i="1"/>
  <c r="L72" i="1" s="1"/>
  <c r="I15" i="1"/>
  <c r="J33" i="1" l="1"/>
  <c r="J66" i="1" s="1"/>
  <c r="L73" i="1" s="1"/>
  <c r="I66" i="1"/>
  <c r="L71" i="1" s="1"/>
  <c r="K69" i="1"/>
  <c r="K70" i="1"/>
  <c r="L75" i="1" s="1"/>
  <c r="L67" i="1" l="1"/>
  <c r="L78" i="1" l="1"/>
  <c r="L80" i="1" l="1"/>
</calcChain>
</file>

<file path=xl/sharedStrings.xml><?xml version="1.0" encoding="utf-8"?>
<sst xmlns="http://schemas.openxmlformats.org/spreadsheetml/2006/main" count="411" uniqueCount="241">
  <si>
    <t>Evaluation and Management Codes</t>
  </si>
  <si>
    <t>Problem Focused-Straightforward</t>
  </si>
  <si>
    <t>99201</t>
  </si>
  <si>
    <t>Expanded Problem Focused-Straightforward</t>
  </si>
  <si>
    <t>Detailed-Low Complexity</t>
  </si>
  <si>
    <t>Comprehensive-Moderate Complexity</t>
  </si>
  <si>
    <t>Follow-up (presenting problems minimal)</t>
  </si>
  <si>
    <t>Expanded Problem Focused-Low Complexity</t>
  </si>
  <si>
    <t>Detailed-Moderate Complexity</t>
  </si>
  <si>
    <t>Procedure Codes</t>
  </si>
  <si>
    <t>Subcutaneous or Intramuscular</t>
  </si>
  <si>
    <t>96372</t>
  </si>
  <si>
    <t>Other Procedures</t>
  </si>
  <si>
    <t>Vulva; simple</t>
  </si>
  <si>
    <t>56501</t>
  </si>
  <si>
    <t>Vulva; extensive</t>
  </si>
  <si>
    <t>56515</t>
  </si>
  <si>
    <t>Vagina; simple</t>
  </si>
  <si>
    <t>57061</t>
  </si>
  <si>
    <t>Vagina; extensive</t>
  </si>
  <si>
    <t>57065</t>
  </si>
  <si>
    <t>Anal; simple</t>
  </si>
  <si>
    <t>46900</t>
  </si>
  <si>
    <t>Anal; extensive</t>
  </si>
  <si>
    <t>46924</t>
  </si>
  <si>
    <t>Penis; simple (cryosurgery)</t>
  </si>
  <si>
    <t>54056</t>
  </si>
  <si>
    <t>Penis; extensive</t>
  </si>
  <si>
    <t>54065</t>
  </si>
  <si>
    <r>
      <t xml:space="preserve">Individual behavior change interventions  </t>
    </r>
    <r>
      <rPr>
        <sz val="12"/>
        <color rgb="FFFF0000"/>
        <rFont val="Calibri"/>
        <family val="2"/>
        <scheme val="minor"/>
      </rPr>
      <t/>
    </r>
  </si>
  <si>
    <t>~15 mins</t>
  </si>
  <si>
    <t>99401</t>
  </si>
  <si>
    <t>~30 mins</t>
  </si>
  <si>
    <t>99402</t>
  </si>
  <si>
    <t>~45 mins</t>
  </si>
  <si>
    <t>99403</t>
  </si>
  <si>
    <t>~60 mins</t>
  </si>
  <si>
    <t>99404</t>
  </si>
  <si>
    <t>Group preventative medicine counseling</t>
  </si>
  <si>
    <t>99411</t>
  </si>
  <si>
    <t>99412</t>
  </si>
  <si>
    <t>Laboratory Codes</t>
  </si>
  <si>
    <t>UHCG-Urine Pregnancy</t>
  </si>
  <si>
    <t>81025</t>
  </si>
  <si>
    <t>Wet mount</t>
  </si>
  <si>
    <t>87210</t>
  </si>
  <si>
    <t>Venipuncture</t>
  </si>
  <si>
    <t>36415</t>
  </si>
  <si>
    <t>PPD Plant TB</t>
  </si>
  <si>
    <t>86580</t>
  </si>
  <si>
    <t>Gram Stain</t>
  </si>
  <si>
    <t>Urinalysis</t>
  </si>
  <si>
    <t>Glucose-Fingerstick</t>
  </si>
  <si>
    <t>82962</t>
  </si>
  <si>
    <t>Cholesterol Screening</t>
  </si>
  <si>
    <t>80061</t>
  </si>
  <si>
    <t>Rapid HIV-1/Initial CMS test</t>
  </si>
  <si>
    <t>86701</t>
  </si>
  <si>
    <t>Rapid HIV-1/2</t>
  </si>
  <si>
    <t>86703</t>
  </si>
  <si>
    <t>Hep C-Rapid</t>
  </si>
  <si>
    <t>Immunization Codes</t>
  </si>
  <si>
    <t>90633</t>
  </si>
  <si>
    <t>HAV (Teen/pediatric; 3 dose sched)</t>
  </si>
  <si>
    <t>90634</t>
  </si>
  <si>
    <t>HAV (Adult)</t>
  </si>
  <si>
    <t>90632</t>
  </si>
  <si>
    <t>HBV (Teen; 2 dose)</t>
  </si>
  <si>
    <t>90743</t>
  </si>
  <si>
    <t>90746</t>
  </si>
  <si>
    <t>HBV (Immunosupp or dialysis pt; 3 dose sched)</t>
  </si>
  <si>
    <t>90740</t>
  </si>
  <si>
    <t>HBV (Immunosupp or dialysis pt; 4 dose sched)</t>
  </si>
  <si>
    <t>90747</t>
  </si>
  <si>
    <t>HBV (Teen/pediatric; 3 dose)</t>
  </si>
  <si>
    <t>90744</t>
  </si>
  <si>
    <t>Gardasil</t>
  </si>
  <si>
    <t>90649</t>
  </si>
  <si>
    <t>Immunization administration w/ counseling</t>
  </si>
  <si>
    <t xml:space="preserve">Immunization administration 1st </t>
  </si>
  <si>
    <t>Immunization administration each add'l</t>
  </si>
  <si>
    <t>Not reimbursed by Medicare</t>
  </si>
  <si>
    <t>90460</t>
  </si>
  <si>
    <t xml:space="preserve">Immunization administration w/ counseling - each additional </t>
  </si>
  <si>
    <t>86803</t>
  </si>
  <si>
    <t>HBV (Adult) 3 dose sched</t>
  </si>
  <si>
    <t>99205</t>
  </si>
  <si>
    <t>99215</t>
  </si>
  <si>
    <t>Comprehensive- High Complexity</t>
  </si>
  <si>
    <t>Estimated Unit Count 
(Calendar Year)</t>
  </si>
  <si>
    <t>Codes</t>
  </si>
  <si>
    <t>* Based on an average state Medicaid reimbursement from CA, OR, IL, IO, MI, FL and MA</t>
  </si>
  <si>
    <t xml:space="preserve">Not reimbursed by Medicaid
</t>
  </si>
  <si>
    <t>Notes/key:</t>
  </si>
  <si>
    <t xml:space="preserve">
FOR MORE TOOLS AND RESOURCES, VISIT STDTAC.ORG/BILLING-TOOLKIT</t>
  </si>
  <si>
    <t>** National Medicare reimbursement rates for "Non-facility" clinics  -if your clinic bills Medicare on a UB-04 these rates will be lower</t>
  </si>
  <si>
    <r>
      <t xml:space="preserve">Very few Medicaid fee schedules inlclude these codes as covered services. Some states will pay for 99401 only - with an average reimbursement of </t>
    </r>
    <r>
      <rPr>
        <b/>
        <i/>
        <sz val="11"/>
        <color theme="1"/>
        <rFont val="Arial"/>
        <family val="2"/>
      </rPr>
      <t>$15.37.</t>
    </r>
  </si>
  <si>
    <t>Subtotal: Evaluation and Management Codes</t>
  </si>
  <si>
    <t>New patient office visit</t>
  </si>
  <si>
    <t>Established patient office visit</t>
  </si>
  <si>
    <t>Injection administration- medication</t>
  </si>
  <si>
    <t>Wart removal</t>
  </si>
  <si>
    <t>Subtotal: Procedure Codes</t>
  </si>
  <si>
    <t>Subtotal: Laboratory Codes</t>
  </si>
  <si>
    <t>Subtotal: Immunization Codes</t>
  </si>
  <si>
    <t>HAV (Teen/pediatric; 2 dose sched)</t>
  </si>
  <si>
    <t>Denial Rate for Medicaid</t>
  </si>
  <si>
    <t>Denial Rate for Medicaid Managed Care</t>
  </si>
  <si>
    <t>Denial Rate for Private Insurance</t>
  </si>
  <si>
    <t xml:space="preserve">Medicare and Medicaid reimbursements for immunization supply should not be significantly different due to payment methodology </t>
  </si>
  <si>
    <t>Not covered by Medicare - reimbursement calculated using same methodology  (average sales price plus 6%)</t>
  </si>
  <si>
    <t>Instructions:</t>
  </si>
  <si>
    <t>Percent of Medicaid Clients that Previously Self Paid</t>
  </si>
  <si>
    <t xml:space="preserve">Accounting for clients that move from self-pay to Medicaid </t>
  </si>
  <si>
    <t>Medicaid Managed Care Reimbursement Schedule (if different from Medicaid)</t>
  </si>
  <si>
    <r>
      <t xml:space="preserve">Very few Medicaid fee schedules inlclude these codes as covered services. Some states will pay for 99401 only - with an average reimbursement of </t>
    </r>
    <r>
      <rPr>
        <b/>
        <sz val="11"/>
        <color theme="1"/>
        <rFont val="Arial"/>
        <family val="2"/>
      </rPr>
      <t>$15.37.</t>
    </r>
  </si>
  <si>
    <r>
      <t xml:space="preserve">Estimated </t>
    </r>
    <r>
      <rPr>
        <b/>
        <i/>
        <u/>
        <sz val="14"/>
        <color theme="1"/>
        <rFont val="Arial"/>
        <family val="2"/>
      </rPr>
      <t xml:space="preserve">Net Patient Service Revenue </t>
    </r>
    <r>
      <rPr>
        <b/>
        <i/>
        <sz val="14"/>
        <color theme="1"/>
        <rFont val="Arial"/>
        <family val="2"/>
      </rPr>
      <t xml:space="preserve">from Medicaid, Medicaid Managed Care and Private Insurance </t>
    </r>
  </si>
  <si>
    <r>
      <t xml:space="preserve">Self-Pay Payment Schedule- </t>
    </r>
    <r>
      <rPr>
        <b/>
        <i/>
        <sz val="11"/>
        <color theme="1"/>
        <rFont val="Arial"/>
        <family val="2"/>
      </rPr>
      <t>Use only if you do not have a flat rate or sliding fee-scale for services.</t>
    </r>
  </si>
  <si>
    <r>
      <t xml:space="preserve">Estimated </t>
    </r>
    <r>
      <rPr>
        <b/>
        <i/>
        <u/>
        <sz val="14"/>
        <color theme="1"/>
        <rFont val="Arial"/>
        <family val="2"/>
      </rPr>
      <t>net collections</t>
    </r>
    <r>
      <rPr>
        <b/>
        <i/>
        <sz val="14"/>
        <color theme="1"/>
        <rFont val="Arial"/>
        <family val="2"/>
      </rPr>
      <t xml:space="preserve"> from Medicaid, Medicaid Managed Care and Private Insurance</t>
    </r>
  </si>
  <si>
    <t>Estimated Net Collections</t>
  </si>
  <si>
    <t>Estimated Net Collections from Previous Year</t>
  </si>
  <si>
    <r>
      <t xml:space="preserve">Estimated </t>
    </r>
    <r>
      <rPr>
        <b/>
        <i/>
        <sz val="10.5"/>
        <rFont val="Arial"/>
        <family val="2"/>
      </rPr>
      <t>percent of self pay-encounters</t>
    </r>
  </si>
  <si>
    <r>
      <t>Percent of deductibles</t>
    </r>
    <r>
      <rPr>
        <b/>
        <sz val="12"/>
        <color theme="1"/>
        <rFont val="Arial"/>
        <family val="2"/>
      </rPr>
      <t xml:space="preserve"> not</t>
    </r>
    <r>
      <rPr>
        <sz val="12"/>
        <color theme="1"/>
        <rFont val="Arial"/>
        <family val="2"/>
      </rPr>
      <t xml:space="preserve"> collected (Example: If your clinic has 67% collection rate for co-pays and deductibles, enter 33%)</t>
    </r>
  </si>
  <si>
    <t>Expected Additional Collections from Billing Third-Party Payers</t>
  </si>
  <si>
    <t>Flat fee for clients with no insurance or average fee for clients with no insurance (Entered on Ins Coverage Est Worksheet)</t>
  </si>
  <si>
    <t>Instructions</t>
  </si>
  <si>
    <t>Worksheet</t>
  </si>
  <si>
    <t>Samples</t>
  </si>
  <si>
    <t>Enter Data</t>
  </si>
  <si>
    <t>Automated calculation</t>
  </si>
  <si>
    <t>Total</t>
  </si>
  <si>
    <t>Estimated Percent of Fees Paid by Individual (30%)</t>
  </si>
  <si>
    <t>Estimated Percent of Fees Paid by Private Insurance (70%)</t>
  </si>
  <si>
    <t>Medicaid</t>
  </si>
  <si>
    <t>Private Insurance</t>
  </si>
  <si>
    <t>Self-Pay</t>
  </si>
  <si>
    <t>Medicaid Managed Care -MAMCO</t>
  </si>
  <si>
    <r>
      <rPr>
        <b/>
        <sz val="12"/>
        <color theme="1"/>
        <rFont val="Arial"/>
        <family val="2"/>
      </rPr>
      <t>Denials</t>
    </r>
    <r>
      <rPr>
        <sz val="12"/>
        <color theme="1"/>
        <rFont val="Arial"/>
        <family val="2"/>
      </rPr>
      <t>: If known, enter denial rate. Suggested estimate: 7%</t>
    </r>
  </si>
  <si>
    <t>Data entered from Worksheet</t>
  </si>
  <si>
    <t>Tab 1- Instructions for Revenue Projections</t>
  </si>
  <si>
    <t>Cell Colors Key</t>
  </si>
  <si>
    <t>Percent of self-pay fees not collected</t>
  </si>
  <si>
    <t>Estimating Denials, collections and Deductions</t>
  </si>
  <si>
    <t>If the clinic has a flat fee for self-pay services, enter it in cell E9. If you have a sliding fee scale for self-pay, enter the average payment you receive for self-pay services.</t>
  </si>
  <si>
    <t>If you have negotiated a higher rate for Medicaid Managed Care as a percentage of Medicaid enter it in cell E10
Example: If you negotiated Medicaid Managed Care to pay 10% more than Medicaid rates, enter 110%</t>
  </si>
  <si>
    <r>
      <rPr>
        <b/>
        <sz val="12"/>
        <color theme="1"/>
        <rFont val="Arial"/>
        <family val="2"/>
      </rPr>
      <t>Deductions</t>
    </r>
    <r>
      <rPr>
        <sz val="12"/>
        <color theme="1"/>
        <rFont val="Arial"/>
        <family val="2"/>
      </rPr>
      <t xml:space="preserve"> for self -pay fees not collected.
Suggested estimate 33% 
Suggested estimate is 33%</t>
    </r>
  </si>
  <si>
    <r>
      <rPr>
        <b/>
        <sz val="12"/>
        <color theme="1"/>
        <rFont val="Arial"/>
        <family val="2"/>
      </rPr>
      <t>Deductions</t>
    </r>
    <r>
      <rPr>
        <sz val="12"/>
        <color theme="1"/>
        <rFont val="Arial"/>
        <family val="2"/>
      </rPr>
      <t xml:space="preserve"> for co-pays deductibles not collected**** 
Suggested estimate is 33%</t>
    </r>
  </si>
  <si>
    <t xml:space="preserve">PURPOSE: </t>
  </si>
  <si>
    <t>For clinics that have begun billing, this workbook can be used for projecting budgets or monitoring how potential changes in client insurance rates and reimbursement rates are affecting the clinic's budget.</t>
  </si>
  <si>
    <t>TARGET AUDIENCE</t>
  </si>
  <si>
    <t>Provides instructions for printing the workbook.</t>
  </si>
  <si>
    <t>TAB 2A: Data Entry Worksheet</t>
  </si>
  <si>
    <t>TAB 2B: Estimated Revenue Projection Worksheet</t>
  </si>
  <si>
    <t>TAB 3: Sample Estimated Revenue Projection</t>
  </si>
  <si>
    <t>Users enter the clinic's insurance coverages rates, estimated net collections, and if applicable, the clinic's flat fee and Medicaid Managed Care rates, in the blue cells. This information will be utilized to auto-calculate estimated net revenues in Tab 2B - Estimated Revenue Projection Worksheet.</t>
  </si>
  <si>
    <t>Provides step-by-step instructions for filling out Tab 2A: Data Entry Worksheet and Tab 2B: Estimated Revenue Projection Worksheet.</t>
  </si>
  <si>
    <t xml:space="preserve">   1. Clinics that have never billed or never billed private third-party payers </t>
  </si>
  <si>
    <t xml:space="preserve">   2. Clinics that bill but want to project revenues annually</t>
  </si>
  <si>
    <r>
      <t xml:space="preserve">6. </t>
    </r>
    <r>
      <rPr>
        <sz val="10.5"/>
        <color theme="1"/>
        <rFont val="Arial"/>
        <family val="2"/>
      </rPr>
      <t xml:space="preserve">In </t>
    </r>
    <r>
      <rPr>
        <b/>
        <sz val="10.5"/>
        <color rgb="FF4F81BD"/>
        <rFont val="Arial"/>
        <family val="2"/>
      </rPr>
      <t xml:space="preserve">cell E7 </t>
    </r>
    <r>
      <rPr>
        <sz val="10.5"/>
        <color theme="1"/>
        <rFont val="Arial"/>
        <family val="2"/>
      </rPr>
      <t xml:space="preserve">enter the estimated </t>
    </r>
    <r>
      <rPr>
        <b/>
        <sz val="10.5"/>
        <color theme="1"/>
        <rFont val="Arial"/>
        <family val="2"/>
      </rPr>
      <t>net collections</t>
    </r>
    <r>
      <rPr>
        <sz val="10.5"/>
        <color theme="1"/>
        <rFont val="Arial"/>
        <family val="2"/>
      </rPr>
      <t xml:space="preserve"> for the clinic in the previous year. The net collections will be compared to estimate future collections from third-party billing.</t>
    </r>
  </si>
  <si>
    <r>
      <t xml:space="preserve">  Calculating Estimated </t>
    </r>
    <r>
      <rPr>
        <b/>
        <sz val="18"/>
        <color theme="1"/>
        <rFont val="Arial"/>
        <family val="2"/>
      </rPr>
      <t>NET</t>
    </r>
    <r>
      <rPr>
        <sz val="18"/>
        <color theme="1"/>
        <rFont val="Arial"/>
        <family val="2"/>
      </rPr>
      <t xml:space="preserve"> Collections</t>
    </r>
  </si>
  <si>
    <r>
      <t xml:space="preserve">1. </t>
    </r>
    <r>
      <rPr>
        <sz val="10.5"/>
        <color theme="1"/>
        <rFont val="Arial"/>
        <family val="2"/>
      </rPr>
      <t>In</t>
    </r>
    <r>
      <rPr>
        <sz val="10.5"/>
        <color rgb="FF0070C0"/>
        <rFont val="Arial"/>
        <family val="2"/>
      </rPr>
      <t xml:space="preserve"> </t>
    </r>
    <r>
      <rPr>
        <b/>
        <sz val="10.5"/>
        <color theme="4"/>
        <rFont val="Arial"/>
        <family val="2"/>
      </rPr>
      <t>cell B6</t>
    </r>
    <r>
      <rPr>
        <b/>
        <sz val="10.5"/>
        <color rgb="FF0070C0"/>
        <rFont val="Arial"/>
        <family val="2"/>
      </rPr>
      <t>,</t>
    </r>
    <r>
      <rPr>
        <sz val="10.5"/>
        <color rgb="FF0070C0"/>
        <rFont val="Arial"/>
        <family val="2"/>
      </rPr>
      <t xml:space="preserve"> </t>
    </r>
    <r>
      <rPr>
        <sz val="10.5"/>
        <color theme="1"/>
        <rFont val="Arial"/>
        <family val="2"/>
      </rPr>
      <t xml:space="preserve">enter the estimated percent of encounters that will be covered by </t>
    </r>
    <r>
      <rPr>
        <b/>
        <sz val="10.5"/>
        <color theme="1"/>
        <rFont val="Arial"/>
        <family val="2"/>
      </rPr>
      <t>Medicaid</t>
    </r>
    <r>
      <rPr>
        <sz val="10.5"/>
        <color theme="1"/>
        <rFont val="Arial"/>
        <family val="2"/>
      </rPr>
      <t>.</t>
    </r>
  </si>
  <si>
    <r>
      <t xml:space="preserve">In </t>
    </r>
    <r>
      <rPr>
        <b/>
        <sz val="10.5"/>
        <color rgb="FF000000"/>
        <rFont val="Arial"/>
        <family val="2"/>
      </rPr>
      <t>Tab 2A- Data Entry Worksheet</t>
    </r>
    <r>
      <rPr>
        <sz val="10.5"/>
        <color rgb="FF000000"/>
        <rFont val="Arial"/>
        <family val="2"/>
      </rPr>
      <t xml:space="preserve"> enter the clinic’s insurance coverages rates.</t>
    </r>
    <r>
      <rPr>
        <b/>
        <sz val="10.5"/>
        <color rgb="FF000000"/>
        <rFont val="Arial"/>
        <family val="2"/>
      </rPr>
      <t xml:space="preserve"> </t>
    </r>
    <r>
      <rPr>
        <sz val="10.5"/>
        <color rgb="FF000000"/>
        <rFont val="Arial"/>
        <family val="2"/>
      </rPr>
      <t>This information will be utilized in the</t>
    </r>
    <r>
      <rPr>
        <b/>
        <sz val="10.5"/>
        <color rgb="FF000000"/>
        <rFont val="Arial"/>
        <family val="2"/>
      </rPr>
      <t xml:space="preserve"> Tab 2B - Est. Rev. Proj. Wksheet</t>
    </r>
    <r>
      <rPr>
        <sz val="10.5"/>
        <color rgb="FF000000"/>
        <rFont val="Arial"/>
        <family val="2"/>
      </rPr>
      <t xml:space="preserve"> to estimate net revenues.</t>
    </r>
  </si>
  <si>
    <r>
      <t xml:space="preserve">In the cells below enter the clinic’s insurance coverages rates, estimated net collections, and if applicable, the clinic's flat fee and Medicaid Managed Care reimbursement rates (as a percentage of Medicaid), in the blue cells .  Enter denial rates, and collection rates for deductions. Use estimates if you have never billed before. This information will be utilized to auto-calculate in the </t>
    </r>
    <r>
      <rPr>
        <b/>
        <sz val="12"/>
        <color theme="1"/>
        <rFont val="Arial"/>
        <family val="2"/>
      </rPr>
      <t>Tab 2B- Est. Rev. Proj. Wksheet</t>
    </r>
    <r>
      <rPr>
        <sz val="12"/>
        <color theme="1"/>
        <rFont val="Arial"/>
        <family val="2"/>
      </rPr>
      <t xml:space="preserve"> to estimate net revenues.</t>
    </r>
  </si>
  <si>
    <r>
      <t xml:space="preserve">Estimated </t>
    </r>
    <r>
      <rPr>
        <b/>
        <i/>
        <sz val="11"/>
        <rFont val="Arial"/>
        <family val="2"/>
      </rPr>
      <t>percent of self pay-clients</t>
    </r>
  </si>
  <si>
    <r>
      <rPr>
        <b/>
        <sz val="11"/>
        <color theme="1"/>
        <rFont val="Arial"/>
        <family val="2"/>
      </rPr>
      <t>Denials</t>
    </r>
    <r>
      <rPr>
        <sz val="11"/>
        <color theme="1"/>
        <rFont val="Arial"/>
        <family val="2"/>
      </rPr>
      <t>: If known, enter denial rate. Suggested estimate: 7%</t>
    </r>
  </si>
  <si>
    <r>
      <rPr>
        <b/>
        <u/>
        <sz val="11"/>
        <color theme="1"/>
        <rFont val="Calibri"/>
        <family val="2"/>
        <scheme val="minor"/>
      </rPr>
      <t xml:space="preserve"> Printing Instructions:</t>
    </r>
    <r>
      <rPr>
        <sz val="10"/>
        <color theme="1"/>
        <rFont val="Arial"/>
        <family val="2"/>
      </rPr>
      <t xml:space="preserve">
1. Select: File &gt; Print.
2. On Print Page under Settings select:
i. Print Entire Workbook
ii. Pages: 1 to 12
iii. Fit All Columns on One Page
3. Then Print.
Note: This should be set up automatically in the file.
</t>
    </r>
  </si>
  <si>
    <t>Insurance Coverage Estimates</t>
  </si>
  <si>
    <t>This is a sample of the completed Estimated Revenue Projection Worksheet.  You cannot change the information in this worksheet.</t>
  </si>
  <si>
    <t>TAB 1: Instructions for Revenue Projection Worksheets</t>
  </si>
  <si>
    <t>Denial Rate for Medicaid Managed Care (If you do not separate Medicaid and Medicaid Managed Care Services, leave blank)</t>
  </si>
  <si>
    <r>
      <t>Percent of deductibles</t>
    </r>
    <r>
      <rPr>
        <b/>
        <sz val="11"/>
        <color theme="1"/>
        <rFont val="Arial"/>
        <family val="2"/>
      </rPr>
      <t xml:space="preserve"> </t>
    </r>
    <r>
      <rPr>
        <b/>
        <u/>
        <sz val="11"/>
        <color theme="1"/>
        <rFont val="Arial"/>
        <family val="2"/>
      </rPr>
      <t>not</t>
    </r>
    <r>
      <rPr>
        <u/>
        <sz val="11"/>
        <color theme="1"/>
        <rFont val="Arial"/>
        <family val="2"/>
      </rPr>
      <t xml:space="preserve"> </t>
    </r>
    <r>
      <rPr>
        <sz val="11"/>
        <color theme="1"/>
        <rFont val="Arial"/>
        <family val="2"/>
      </rPr>
      <t>collected (Example: If your clinic has 67% collection rate for co-pays and deductibles, enter 33%)</t>
    </r>
  </si>
  <si>
    <r>
      <t xml:space="preserve">Percent of self-pay fees </t>
    </r>
    <r>
      <rPr>
        <b/>
        <u/>
        <sz val="11"/>
        <color theme="1"/>
        <rFont val="Arial"/>
        <family val="2"/>
      </rPr>
      <t>not</t>
    </r>
    <r>
      <rPr>
        <sz val="11"/>
        <color theme="1"/>
        <rFont val="Arial"/>
        <family val="2"/>
      </rPr>
      <t xml:space="preserve"> collected (Example: If your clinic has 67% collection rate of self-pay fees, enter 33%)</t>
    </r>
  </si>
  <si>
    <r>
      <t xml:space="preserve">Estimated </t>
    </r>
    <r>
      <rPr>
        <b/>
        <i/>
        <sz val="11"/>
        <rFont val="Arial"/>
        <family val="2"/>
      </rPr>
      <t>percent of current services</t>
    </r>
    <r>
      <rPr>
        <b/>
        <sz val="11"/>
        <rFont val="Arial"/>
        <family val="2"/>
      </rPr>
      <t xml:space="preserve">that will be billed to </t>
    </r>
    <r>
      <rPr>
        <b/>
        <u/>
        <sz val="11"/>
        <rFont val="Arial"/>
        <family val="2"/>
      </rPr>
      <t>Medicaid.</t>
    </r>
  </si>
  <si>
    <r>
      <t xml:space="preserve">Estimated </t>
    </r>
    <r>
      <rPr>
        <b/>
        <i/>
        <sz val="11"/>
        <rFont val="Arial"/>
        <family val="2"/>
      </rPr>
      <t>percent of current services</t>
    </r>
    <r>
      <rPr>
        <b/>
        <sz val="11"/>
        <rFont val="Arial"/>
        <family val="2"/>
      </rPr>
      <t xml:space="preserve"> that will be billed to </t>
    </r>
    <r>
      <rPr>
        <b/>
        <u/>
        <sz val="11"/>
        <rFont val="Arial"/>
        <family val="2"/>
      </rPr>
      <t>Medicaid Managed Care</t>
    </r>
    <r>
      <rPr>
        <b/>
        <sz val="11"/>
        <rFont val="Arial"/>
        <family val="2"/>
      </rPr>
      <t xml:space="preserve"> Plans*** 
</t>
    </r>
    <r>
      <rPr>
        <sz val="11"/>
        <rFont val="Arial"/>
        <family val="2"/>
      </rPr>
      <t>Use this column only if Medicaid Managed Care reimburses at a higher rate than Medicaid.</t>
    </r>
  </si>
  <si>
    <r>
      <t xml:space="preserve">Estimated </t>
    </r>
    <r>
      <rPr>
        <b/>
        <i/>
        <sz val="11"/>
        <rFont val="Arial"/>
        <family val="2"/>
      </rPr>
      <t>percent of current services</t>
    </r>
    <r>
      <rPr>
        <b/>
        <sz val="11"/>
        <rFont val="Arial"/>
        <family val="2"/>
      </rPr>
      <t xml:space="preserve"> that will be billed to </t>
    </r>
    <r>
      <rPr>
        <b/>
        <u/>
        <sz val="11"/>
        <rFont val="Arial"/>
        <family val="2"/>
      </rPr>
      <t>Private Insurance</t>
    </r>
    <r>
      <rPr>
        <b/>
        <sz val="11"/>
        <rFont val="Arial"/>
        <family val="2"/>
      </rPr>
      <t xml:space="preserve">.  </t>
    </r>
    <r>
      <rPr>
        <b/>
        <i/>
        <sz val="11"/>
        <rFont val="Arial"/>
        <family val="2"/>
      </rPr>
      <t xml:space="preserve">
(Private Insurance generally reimburses at 100% of Medicare fee schedule.)</t>
    </r>
  </si>
  <si>
    <r>
      <t>Deductions for co-pays deductibles</t>
    </r>
    <r>
      <rPr>
        <b/>
        <sz val="11"/>
        <color theme="1"/>
        <rFont val="Arial"/>
        <family val="2"/>
      </rPr>
      <t xml:space="preserve"> not</t>
    </r>
    <r>
      <rPr>
        <sz val="11"/>
        <color theme="1"/>
        <rFont val="Arial"/>
        <family val="2"/>
      </rPr>
      <t xml:space="preserve"> collected**** 
Suggested estimate is 33%</t>
    </r>
  </si>
  <si>
    <r>
      <t xml:space="preserve">Deductions for self-pay </t>
    </r>
    <r>
      <rPr>
        <b/>
        <sz val="11"/>
        <color theme="1"/>
        <rFont val="Arial"/>
        <family val="2"/>
      </rPr>
      <t>not</t>
    </r>
    <r>
      <rPr>
        <sz val="11"/>
        <color theme="1"/>
        <rFont val="Arial"/>
        <family val="2"/>
      </rPr>
      <t xml:space="preserve"> collected; Suggested estimate 33% </t>
    </r>
  </si>
  <si>
    <t>Estimated net collections from previous year (This estimate will be compared to projections on the Est. Revenue Projections tab.)</t>
  </si>
  <si>
    <t xml:space="preserve">Subtotal </t>
  </si>
  <si>
    <t>***In some states, Medicaid Managed Care plans reimburse at higher rates than Medicaid.</t>
  </si>
  <si>
    <t>Average Medicaid Reimbursement*</t>
  </si>
  <si>
    <t>National Medicare Reimbursement 
(Non-facility Payment ) **</t>
  </si>
  <si>
    <t xml:space="preserve">****How much of revenue your clinic collects from co-pays and deductibles depends on several factors, such as whether you apply a sliding fee-scale to them, whether your clinic plans to bill the client for denied claims (because the client has not met the deductible), if the visit is an essential health benefit, and if the visit is considered an annual exam. </t>
  </si>
  <si>
    <r>
      <t xml:space="preserve">Estimated </t>
    </r>
    <r>
      <rPr>
        <b/>
        <i/>
        <sz val="10.5"/>
        <rFont val="Arial"/>
        <family val="2"/>
      </rPr>
      <t xml:space="preserve">percent of current services </t>
    </r>
    <r>
      <rPr>
        <b/>
        <sz val="10.5"/>
        <rFont val="Arial"/>
        <family val="2"/>
      </rPr>
      <t xml:space="preserve">that will be billed to </t>
    </r>
    <r>
      <rPr>
        <b/>
        <u/>
        <sz val="10.5"/>
        <rFont val="Arial"/>
        <family val="2"/>
      </rPr>
      <t>Medicaid.</t>
    </r>
  </si>
  <si>
    <r>
      <t xml:space="preserve">Estimated </t>
    </r>
    <r>
      <rPr>
        <b/>
        <i/>
        <sz val="10.5"/>
        <rFont val="Arial"/>
        <family val="2"/>
      </rPr>
      <t>percent of current services</t>
    </r>
    <r>
      <rPr>
        <b/>
        <sz val="10.5"/>
        <rFont val="Arial"/>
        <family val="2"/>
      </rPr>
      <t xml:space="preserve"> that will be billed to </t>
    </r>
    <r>
      <rPr>
        <b/>
        <u/>
        <sz val="10.5"/>
        <rFont val="Arial"/>
        <family val="2"/>
      </rPr>
      <t>Medicaid Managed Care</t>
    </r>
    <r>
      <rPr>
        <b/>
        <sz val="10.5"/>
        <rFont val="Arial"/>
        <family val="2"/>
      </rPr>
      <t xml:space="preserve"> Plans*** 
</t>
    </r>
    <r>
      <rPr>
        <sz val="10"/>
        <rFont val="Arial"/>
        <family val="2"/>
      </rPr>
      <t>Use this column only if Medicaid Managed Care reimburses at a higher rate than Medicaid.</t>
    </r>
  </si>
  <si>
    <r>
      <t xml:space="preserve">Estimated </t>
    </r>
    <r>
      <rPr>
        <b/>
        <i/>
        <sz val="10.5"/>
        <rFont val="Arial"/>
        <family val="2"/>
      </rPr>
      <t>percent of current services</t>
    </r>
    <r>
      <rPr>
        <b/>
        <sz val="10.5"/>
        <rFont val="Arial"/>
        <family val="2"/>
      </rPr>
      <t xml:space="preserve"> that will be billed to </t>
    </r>
    <r>
      <rPr>
        <b/>
        <u/>
        <sz val="10.5"/>
        <rFont val="Arial"/>
        <family val="2"/>
      </rPr>
      <t>Private Insurance</t>
    </r>
    <r>
      <rPr>
        <b/>
        <sz val="10.5"/>
        <rFont val="Arial"/>
        <family val="2"/>
      </rPr>
      <t xml:space="preserve">.  </t>
    </r>
    <r>
      <rPr>
        <b/>
        <i/>
        <sz val="10.5"/>
        <rFont val="Arial"/>
        <family val="2"/>
      </rPr>
      <t xml:space="preserve">
</t>
    </r>
    <r>
      <rPr>
        <b/>
        <i/>
        <sz val="9"/>
        <rFont val="Arial"/>
        <family val="2"/>
      </rPr>
      <t>(Private Insurance generally reimburses at 100% of Medicare fee schedule.)</t>
    </r>
  </si>
  <si>
    <t>Tab Color Key</t>
  </si>
  <si>
    <t>Cell Color Key</t>
  </si>
  <si>
    <r>
      <t xml:space="preserve">3 </t>
    </r>
    <r>
      <rPr>
        <sz val="10.5"/>
        <color theme="1"/>
        <rFont val="Arial"/>
        <family val="2"/>
      </rPr>
      <t>In</t>
    </r>
    <r>
      <rPr>
        <sz val="10.5"/>
        <color rgb="FF0070C0"/>
        <rFont val="Arial"/>
        <family val="2"/>
      </rPr>
      <t xml:space="preserve"> </t>
    </r>
    <r>
      <rPr>
        <b/>
        <sz val="10.5"/>
        <color theme="4"/>
        <rFont val="Arial"/>
        <family val="2"/>
      </rPr>
      <t>cell B8</t>
    </r>
    <r>
      <rPr>
        <sz val="10.5"/>
        <color theme="1"/>
        <rFont val="Arial"/>
        <family val="2"/>
      </rPr>
      <t xml:space="preserve">, enter the estimated percent of encounters that will be covered by </t>
    </r>
    <r>
      <rPr>
        <b/>
        <sz val="10.5"/>
        <color theme="1"/>
        <rFont val="Arial"/>
        <family val="2"/>
      </rPr>
      <t>private insurance</t>
    </r>
    <r>
      <rPr>
        <sz val="10.5"/>
        <color theme="1"/>
        <rFont val="Arial"/>
        <family val="2"/>
      </rPr>
      <t>.</t>
    </r>
  </si>
  <si>
    <r>
      <t xml:space="preserve">4. </t>
    </r>
    <r>
      <rPr>
        <sz val="10.5"/>
        <color rgb="FF000000"/>
        <rFont val="Arial"/>
        <family val="2"/>
      </rPr>
      <t xml:space="preserve">In </t>
    </r>
    <r>
      <rPr>
        <b/>
        <sz val="10.5"/>
        <color rgb="FF4F81BD"/>
        <rFont val="Arial"/>
        <family val="2"/>
      </rPr>
      <t>cell B9,</t>
    </r>
    <r>
      <rPr>
        <sz val="10.5"/>
        <color rgb="FF000000"/>
        <rFont val="Arial"/>
        <family val="2"/>
      </rPr>
      <t xml:space="preserve"> </t>
    </r>
    <r>
      <rPr>
        <sz val="10.5"/>
        <color theme="1"/>
        <rFont val="Arial"/>
        <family val="2"/>
      </rPr>
      <t xml:space="preserve">enter the estimated percent of encounters that will be </t>
    </r>
    <r>
      <rPr>
        <b/>
        <sz val="10.5"/>
        <color theme="1"/>
        <rFont val="Arial"/>
        <family val="2"/>
      </rPr>
      <t>self-pay</t>
    </r>
    <r>
      <rPr>
        <sz val="10.5"/>
        <color theme="1"/>
        <rFont val="Arial"/>
        <family val="2"/>
      </rPr>
      <t>.</t>
    </r>
  </si>
  <si>
    <r>
      <t>7.</t>
    </r>
    <r>
      <rPr>
        <sz val="10.5"/>
        <color theme="1"/>
        <rFont val="Arial"/>
        <family val="2"/>
      </rPr>
      <t xml:space="preserve"> I</t>
    </r>
    <r>
      <rPr>
        <sz val="10.5"/>
        <rFont val="Arial"/>
        <family val="2"/>
      </rPr>
      <t>f the clinic has a flat-fee for self-pay services, enter it in</t>
    </r>
    <r>
      <rPr>
        <b/>
        <sz val="10.5"/>
        <color theme="3"/>
        <rFont val="Arial"/>
        <family val="2"/>
      </rPr>
      <t xml:space="preserve"> </t>
    </r>
    <r>
      <rPr>
        <b/>
        <sz val="10.5"/>
        <color theme="4"/>
        <rFont val="Arial"/>
        <family val="2"/>
      </rPr>
      <t>cell E9</t>
    </r>
    <r>
      <rPr>
        <b/>
        <sz val="10.5"/>
        <color theme="1"/>
        <rFont val="Arial"/>
        <family val="2"/>
      </rPr>
      <t>.</t>
    </r>
    <r>
      <rPr>
        <sz val="10.5"/>
        <color theme="1"/>
        <rFont val="Arial"/>
        <family val="2"/>
      </rPr>
      <t xml:space="preserve"> If you have a sliding-fee scale for self-pay, enter the </t>
    </r>
    <r>
      <rPr>
        <b/>
        <sz val="10.5"/>
        <color theme="1"/>
        <rFont val="Arial"/>
        <family val="2"/>
      </rPr>
      <t>average payment</t>
    </r>
    <r>
      <rPr>
        <sz val="10.5"/>
        <color theme="1"/>
        <rFont val="Arial"/>
        <family val="2"/>
      </rPr>
      <t xml:space="preserve"> you receive for self-pay services.</t>
    </r>
  </si>
  <si>
    <r>
      <t xml:space="preserve">10. </t>
    </r>
    <r>
      <rPr>
        <sz val="10.5"/>
        <color theme="1"/>
        <rFont val="Arial"/>
        <family val="2"/>
      </rPr>
      <t>In</t>
    </r>
    <r>
      <rPr>
        <sz val="10.5"/>
        <color rgb="FF0070C0"/>
        <rFont val="Arial"/>
        <family val="2"/>
      </rPr>
      <t xml:space="preserve"> </t>
    </r>
    <r>
      <rPr>
        <b/>
        <sz val="10.5"/>
        <color theme="4"/>
        <rFont val="Arial"/>
        <family val="2"/>
      </rPr>
      <t>cell J9</t>
    </r>
    <r>
      <rPr>
        <sz val="10.5"/>
        <color rgb="FF0070C0"/>
        <rFont val="Arial"/>
        <family val="2"/>
      </rPr>
      <t xml:space="preserve">, </t>
    </r>
    <r>
      <rPr>
        <sz val="10.5"/>
        <color theme="1"/>
        <rFont val="Arial"/>
        <family val="2"/>
      </rPr>
      <t xml:space="preserve">enter the percent of deductibles </t>
    </r>
    <r>
      <rPr>
        <i/>
        <sz val="10.5"/>
        <color theme="1"/>
        <rFont val="Arial"/>
        <family val="2"/>
      </rPr>
      <t xml:space="preserve">not collected </t>
    </r>
    <r>
      <rPr>
        <sz val="10.5"/>
        <color theme="1"/>
        <rFont val="Arial"/>
        <family val="2"/>
      </rPr>
      <t>from private third-party payers.  For example: If your clinic has 67% collection rate for co-pays and deductibles, enter 33%.</t>
    </r>
    <r>
      <rPr>
        <sz val="10.5"/>
        <color rgb="FF4F81BD"/>
        <rFont val="Arial"/>
        <family val="2"/>
      </rPr>
      <t xml:space="preserve"> </t>
    </r>
    <r>
      <rPr>
        <sz val="10.5"/>
        <color rgb="FF000000"/>
        <rFont val="Arial"/>
        <family val="2"/>
      </rPr>
      <t xml:space="preserve">If you are uncertain, the suggested estimate is 33%.  As you gather information about your clinic’s collection rate, be sure to change the rate from 33% to </t>
    </r>
    <r>
      <rPr>
        <i/>
        <sz val="10.5"/>
        <color rgb="FF000000"/>
        <rFont val="Arial"/>
        <family val="2"/>
      </rPr>
      <t>your clinic’s actual collection rate.</t>
    </r>
  </si>
  <si>
    <r>
      <rPr>
        <b/>
        <sz val="10.5"/>
        <color theme="1"/>
        <rFont val="Arial"/>
        <family val="2"/>
      </rPr>
      <t xml:space="preserve">11. </t>
    </r>
    <r>
      <rPr>
        <sz val="10.5"/>
        <color theme="1"/>
        <rFont val="Arial"/>
        <family val="2"/>
      </rPr>
      <t xml:space="preserve">In </t>
    </r>
    <r>
      <rPr>
        <b/>
        <sz val="10.5"/>
        <color theme="4"/>
        <rFont val="Arial"/>
        <family val="2"/>
      </rPr>
      <t>cell J10</t>
    </r>
    <r>
      <rPr>
        <sz val="10.5"/>
        <color theme="1"/>
        <rFont val="Arial"/>
        <family val="2"/>
      </rPr>
      <t xml:space="preserve">, enter the percent of self-pay fees </t>
    </r>
    <r>
      <rPr>
        <i/>
        <sz val="10.5"/>
        <color theme="1"/>
        <rFont val="Arial"/>
        <family val="2"/>
      </rPr>
      <t>not collected</t>
    </r>
    <r>
      <rPr>
        <sz val="10.5"/>
        <color theme="1"/>
        <rFont val="Arial"/>
        <family val="2"/>
      </rPr>
      <t xml:space="preserve"> (Example: If your clinic has 67% collection rate of self-pay fees, enter 33%). As you gather information  about your clinic’s collection rate, be sure to change the rate from 33% to </t>
    </r>
    <r>
      <rPr>
        <i/>
        <sz val="10.5"/>
        <color theme="1"/>
        <rFont val="Arial"/>
        <family val="2"/>
      </rPr>
      <t>your clinic’s actual collection rate.</t>
    </r>
  </si>
  <si>
    <r>
      <t xml:space="preserve">Tab 2B - Estimated Revenue Projections Worksheet - </t>
    </r>
    <r>
      <rPr>
        <sz val="16"/>
        <rFont val="Arial"/>
        <family val="2"/>
      </rPr>
      <t>See expanded instructions in Tab 1- Instructions.</t>
    </r>
  </si>
  <si>
    <r>
      <t xml:space="preserve">1. </t>
    </r>
    <r>
      <rPr>
        <b/>
        <sz val="10.5"/>
        <rFont val="Arial"/>
        <family val="2"/>
      </rPr>
      <t>Columns A-C</t>
    </r>
    <r>
      <rPr>
        <b/>
        <sz val="10.5"/>
        <color rgb="FF000000"/>
        <rFont val="Arial"/>
        <family val="2"/>
      </rPr>
      <t xml:space="preserve"> </t>
    </r>
    <r>
      <rPr>
        <sz val="10.5"/>
        <color rgb="FF000000"/>
        <rFont val="Arial"/>
        <family val="2"/>
      </rPr>
      <t>list the services and associated CPT codes for evaluation and management, procedures, labs, and immunizations. Not every clinic will utilize all the codes that are included.</t>
    </r>
  </si>
  <si>
    <r>
      <t>2</t>
    </r>
    <r>
      <rPr>
        <b/>
        <sz val="10.5"/>
        <color rgb="FF0070C0"/>
        <rFont val="Arial"/>
        <family val="2"/>
      </rPr>
      <t>.</t>
    </r>
    <r>
      <rPr>
        <b/>
        <sz val="10.5"/>
        <color theme="4"/>
        <rFont val="Arial"/>
        <family val="2"/>
      </rPr>
      <t xml:space="preserve"> </t>
    </r>
    <r>
      <rPr>
        <sz val="10.5"/>
        <rFont val="Arial"/>
        <family val="2"/>
      </rPr>
      <t>In</t>
    </r>
    <r>
      <rPr>
        <sz val="10.5"/>
        <color theme="4"/>
        <rFont val="Arial"/>
        <family val="2"/>
      </rPr>
      <t xml:space="preserve"> </t>
    </r>
    <r>
      <rPr>
        <b/>
        <sz val="10.5"/>
        <color theme="4"/>
        <rFont val="Arial"/>
        <family val="2"/>
      </rPr>
      <t>column D</t>
    </r>
    <r>
      <rPr>
        <b/>
        <sz val="10.5"/>
        <color rgb="FF0070C0"/>
        <rFont val="Arial"/>
        <family val="2"/>
      </rPr>
      <t xml:space="preserve">, </t>
    </r>
    <r>
      <rPr>
        <b/>
        <sz val="10.5"/>
        <color theme="1"/>
        <rFont val="Arial"/>
        <family val="2"/>
      </rPr>
      <t>Estimated Unit Count,</t>
    </r>
    <r>
      <rPr>
        <sz val="10.5"/>
        <color theme="1"/>
        <rFont val="Arial"/>
        <family val="2"/>
      </rPr>
      <t xml:space="preserve"> enter the total number of visits, procedures, labs, and immunizations done for each CPT code using the previous year's information as a proxy.</t>
    </r>
  </si>
  <si>
    <r>
      <t>4</t>
    </r>
    <r>
      <rPr>
        <sz val="10.5"/>
        <color rgb="FF000000"/>
        <rFont val="Arial"/>
        <family val="2"/>
      </rPr>
      <t xml:space="preserve">. If you have contracts with Medicaid Managed Care, you may enter the fee schedule in </t>
    </r>
    <r>
      <rPr>
        <b/>
        <sz val="10.5"/>
        <color theme="4"/>
        <rFont val="Arial"/>
        <family val="2"/>
      </rPr>
      <t>column F</t>
    </r>
    <r>
      <rPr>
        <b/>
        <sz val="10.5"/>
        <color rgb="FF000000"/>
        <rFont val="Arial"/>
        <family val="2"/>
      </rPr>
      <t>, Medicaid Managed Care Reimbursement Rates</t>
    </r>
    <r>
      <rPr>
        <sz val="10.5"/>
        <color rgb="FF000000"/>
        <rFont val="Arial"/>
        <family val="2"/>
      </rPr>
      <t xml:space="preserve">. Another option is to enter Medicaid Managed Care payments as a percentage of Medicaid in </t>
    </r>
    <r>
      <rPr>
        <b/>
        <sz val="10.5"/>
        <color rgb="FF4F81BD"/>
        <rFont val="Arial"/>
        <family val="2"/>
      </rPr>
      <t xml:space="preserve">cell E10 </t>
    </r>
    <r>
      <rPr>
        <sz val="10.5"/>
        <color theme="1"/>
        <rFont val="Arial"/>
        <family val="2"/>
      </rPr>
      <t xml:space="preserve">in </t>
    </r>
    <r>
      <rPr>
        <b/>
        <sz val="10.5"/>
        <color theme="1"/>
        <rFont val="Arial"/>
        <family val="2"/>
      </rPr>
      <t>Tab 2A- Data Entry Worksheet,</t>
    </r>
    <r>
      <rPr>
        <sz val="10.5"/>
        <color rgb="FF000000"/>
        <rFont val="Arial"/>
        <family val="2"/>
      </rPr>
      <t xml:space="preserve"> and </t>
    </r>
    <r>
      <rPr>
        <b/>
        <sz val="10.5"/>
        <color rgb="FF000000"/>
        <rFont val="Arial"/>
        <family val="2"/>
      </rPr>
      <t>column F</t>
    </r>
    <r>
      <rPr>
        <sz val="10.5"/>
        <color rgb="FF000000"/>
        <rFont val="Arial"/>
        <family val="2"/>
      </rPr>
      <t xml:space="preserve"> </t>
    </r>
    <r>
      <rPr>
        <b/>
        <sz val="10.5"/>
        <color rgb="FF000000"/>
        <rFont val="Arial"/>
        <family val="2"/>
      </rPr>
      <t xml:space="preserve">Tab 2B-  Est. Rev. Proj. Wksheet </t>
    </r>
    <r>
      <rPr>
        <sz val="10.5"/>
        <color rgb="FF000000"/>
        <rFont val="Arial"/>
        <family val="2"/>
      </rPr>
      <t>will auto-populate with rates.</t>
    </r>
  </si>
  <si>
    <r>
      <rPr>
        <b/>
        <sz val="10.5"/>
        <color rgb="FF000000"/>
        <rFont val="Arial"/>
        <family val="2"/>
      </rPr>
      <t>6.</t>
    </r>
    <r>
      <rPr>
        <sz val="10.5"/>
        <color rgb="FF000000"/>
        <rFont val="Arial"/>
        <family val="2"/>
      </rPr>
      <t xml:space="preserve"> In </t>
    </r>
    <r>
      <rPr>
        <b/>
        <sz val="10.5"/>
        <color theme="4"/>
        <rFont val="Arial"/>
        <family val="2"/>
      </rPr>
      <t>column H</t>
    </r>
    <r>
      <rPr>
        <b/>
        <sz val="10.5"/>
        <color rgb="FF000000"/>
        <rFont val="Arial"/>
        <family val="2"/>
      </rPr>
      <t xml:space="preserve">, Self-Pay Payment Schedule, </t>
    </r>
    <r>
      <rPr>
        <sz val="10.5"/>
        <color rgb="FF000000"/>
        <rFont val="Arial"/>
        <family val="2"/>
      </rPr>
      <t xml:space="preserve">enter the clinic’s self-pay fees. If the clinic has a flat-fee for self-pay services, enter it in </t>
    </r>
    <r>
      <rPr>
        <b/>
        <sz val="10.5"/>
        <color rgb="FF4F81BD"/>
        <rFont val="Arial"/>
        <family val="2"/>
      </rPr>
      <t>cell E9</t>
    </r>
    <r>
      <rPr>
        <sz val="10.5"/>
        <color rgb="FF000000"/>
        <rFont val="Arial"/>
        <family val="2"/>
      </rPr>
      <t xml:space="preserve"> on </t>
    </r>
    <r>
      <rPr>
        <b/>
        <sz val="10.5"/>
        <color rgb="FF000000"/>
        <rFont val="Arial"/>
        <family val="2"/>
      </rPr>
      <t>Tab 2A - Data Entry Worksheet</t>
    </r>
    <r>
      <rPr>
        <sz val="10.5"/>
        <color rgb="FF000000"/>
        <rFont val="Arial"/>
        <family val="2"/>
      </rPr>
      <t xml:space="preserve">. If you have a sliding-fee scale for self-pay, enter the average payment you receive for self-pay services in </t>
    </r>
    <r>
      <rPr>
        <b/>
        <sz val="10.5"/>
        <color rgb="FF4F81BD"/>
        <rFont val="Arial"/>
        <family val="2"/>
      </rPr>
      <t>cell E9</t>
    </r>
    <r>
      <rPr>
        <sz val="10.5"/>
        <color rgb="FF000000"/>
        <rFont val="Arial"/>
        <family val="2"/>
      </rPr>
      <t xml:space="preserve"> on </t>
    </r>
    <r>
      <rPr>
        <b/>
        <sz val="10.5"/>
        <color rgb="FF000000"/>
        <rFont val="Arial"/>
        <family val="2"/>
      </rPr>
      <t>Tab 2A - Data Entry Worksheet</t>
    </r>
    <r>
      <rPr>
        <sz val="10.5"/>
        <color rgb="FF000000"/>
        <rFont val="Arial"/>
        <family val="2"/>
      </rPr>
      <t xml:space="preserve">. </t>
    </r>
    <r>
      <rPr>
        <b/>
        <sz val="10.5"/>
        <color rgb="FF000000"/>
        <rFont val="Arial"/>
        <family val="2"/>
      </rPr>
      <t>Column H</t>
    </r>
    <r>
      <rPr>
        <sz val="10.5"/>
        <color rgb="FF000000"/>
        <rFont val="Arial"/>
        <family val="2"/>
      </rPr>
      <t xml:space="preserve"> in </t>
    </r>
    <r>
      <rPr>
        <b/>
        <sz val="10.5"/>
        <color rgb="FF000000"/>
        <rFont val="Arial"/>
        <family val="2"/>
      </rPr>
      <t xml:space="preserve">Tab 2B - Est Rev Proj Wksheet </t>
    </r>
    <r>
      <rPr>
        <sz val="10.5"/>
        <color rgb="FF000000"/>
        <rFont val="Arial"/>
        <family val="2"/>
      </rPr>
      <t xml:space="preserve"> will auto-calculate revenues. </t>
    </r>
  </si>
  <si>
    <r>
      <t xml:space="preserve">5. </t>
    </r>
    <r>
      <rPr>
        <sz val="10.5"/>
        <color rgb="FF000000"/>
        <rFont val="Arial"/>
        <family val="2"/>
      </rPr>
      <t xml:space="preserve">The </t>
    </r>
    <r>
      <rPr>
        <b/>
        <sz val="10.5"/>
        <color rgb="FF000000"/>
        <rFont val="Arial"/>
        <family val="2"/>
      </rPr>
      <t>National Medicare Reimbursement Rates</t>
    </r>
    <r>
      <rPr>
        <sz val="10.5"/>
        <color rgb="FF000000"/>
        <rFont val="Arial"/>
        <family val="2"/>
      </rPr>
      <t xml:space="preserve"> for non-facility payments are located in </t>
    </r>
    <r>
      <rPr>
        <b/>
        <sz val="10.5"/>
        <color rgb="FF000000"/>
        <rFont val="Arial"/>
        <family val="2"/>
      </rPr>
      <t>column G</t>
    </r>
    <r>
      <rPr>
        <sz val="10.5"/>
        <color rgb="FF000000"/>
        <rFont val="Arial"/>
        <family val="2"/>
      </rPr>
      <t>. The Medicare reimbursement rate is a good estimate for what private insurance companies will pay for the service, however, these may vary by payor. Please note that Medicare reimbursement rates vary by location based on Medicare’s Geographic Price Cost Indices (GPCIs) which are set annually, and adjust for regional differences in work relative value units, practice expenses, and malpractice costs. The national average is based at “1” with regional differences adjusted up or down, so using the national average does not adjust for these differences. If you want a</t>
    </r>
    <r>
      <rPr>
        <i/>
        <sz val="10.5"/>
        <color rgb="FF000000"/>
        <rFont val="Arial"/>
        <family val="2"/>
      </rPr>
      <t xml:space="preserve"> more accurate</t>
    </r>
    <r>
      <rPr>
        <sz val="10.5"/>
        <color rgb="FF000000"/>
        <rFont val="Arial"/>
        <family val="2"/>
      </rPr>
      <t xml:space="preserve"> estimation of revenue, enter </t>
    </r>
    <r>
      <rPr>
        <i/>
        <sz val="10.5"/>
        <color rgb="FF000000"/>
        <rFont val="Arial"/>
        <family val="2"/>
      </rPr>
      <t>your state's Medicare Reimbursement Rates</t>
    </r>
    <r>
      <rPr>
        <sz val="10.5"/>
        <color rgb="FF000000"/>
        <rFont val="Arial"/>
        <family val="2"/>
      </rPr>
      <t xml:space="preserve"> in </t>
    </r>
    <r>
      <rPr>
        <b/>
        <sz val="10.5"/>
        <color rgb="FF000000"/>
        <rFont val="Arial"/>
        <family val="2"/>
      </rPr>
      <t>Column G</t>
    </r>
    <r>
      <rPr>
        <sz val="10.5"/>
        <color rgb="FF000000"/>
        <rFont val="Arial"/>
        <family val="2"/>
      </rPr>
      <t>.</t>
    </r>
  </si>
  <si>
    <r>
      <t xml:space="preserve">Tab 2A - Data Entry Worksheet. </t>
    </r>
    <r>
      <rPr>
        <sz val="16"/>
        <color rgb="FF000000"/>
        <rFont val="Arial"/>
        <family val="2"/>
      </rPr>
      <t>See expanded instructions in Tab 1- Instructions.</t>
    </r>
  </si>
  <si>
    <r>
      <t>2.</t>
    </r>
    <r>
      <rPr>
        <sz val="10.5"/>
        <color theme="1"/>
        <rFont val="Arial"/>
        <family val="2"/>
      </rPr>
      <t xml:space="preserve"> If Medicaid Managed Care reimburses at a higher rate than Medicaid, fill in</t>
    </r>
    <r>
      <rPr>
        <sz val="10.5"/>
        <color rgb="FF0070C0"/>
        <rFont val="Arial"/>
        <family val="2"/>
      </rPr>
      <t xml:space="preserve"> </t>
    </r>
    <r>
      <rPr>
        <b/>
        <sz val="10.5"/>
        <color theme="4"/>
        <rFont val="Arial"/>
        <family val="2"/>
      </rPr>
      <t>cell B7</t>
    </r>
    <r>
      <rPr>
        <sz val="10.5"/>
        <color theme="4"/>
        <rFont val="Arial"/>
        <family val="2"/>
      </rPr>
      <t>.</t>
    </r>
    <r>
      <rPr>
        <sz val="10.5"/>
        <color theme="1"/>
        <rFont val="Arial"/>
        <family val="2"/>
      </rPr>
      <t xml:space="preserve"> If the Medicaid Managed Care Organizations (MCOs) reimburse at the same rate as Medicaid, combine Medicaid and Medicaid Managed Care information into </t>
    </r>
    <r>
      <rPr>
        <b/>
        <sz val="10.5"/>
        <color rgb="FF4F81BD"/>
        <rFont val="Arial"/>
        <family val="2"/>
      </rPr>
      <t>cell B6</t>
    </r>
    <r>
      <rPr>
        <sz val="10.5"/>
        <color rgb="FF000000"/>
        <rFont val="Arial"/>
        <family val="2"/>
      </rPr>
      <t xml:space="preserve">. If Medicaid Managed Care payments were negotiated as a percent of Medicaid, enter percentage in </t>
    </r>
    <r>
      <rPr>
        <b/>
        <sz val="10.5"/>
        <color rgb="FF4F81BD"/>
        <rFont val="Arial"/>
        <family val="2"/>
      </rPr>
      <t>cell E10</t>
    </r>
    <r>
      <rPr>
        <sz val="10.5"/>
        <color rgb="FF000000"/>
        <rFont val="Arial"/>
        <family val="2"/>
      </rPr>
      <t xml:space="preserve">. For example, if Medicaid Managed Care  pays 10% more than Medicaid, enter 110% in </t>
    </r>
    <r>
      <rPr>
        <b/>
        <sz val="10.5"/>
        <color theme="4"/>
        <rFont val="Arial"/>
        <family val="2"/>
      </rPr>
      <t>cell E10</t>
    </r>
    <r>
      <rPr>
        <sz val="10.5"/>
        <color rgb="FF000000"/>
        <rFont val="Arial"/>
        <family val="2"/>
      </rPr>
      <t xml:space="preserve">. </t>
    </r>
    <r>
      <rPr>
        <b/>
        <sz val="10.5"/>
        <color rgb="FF000000"/>
        <rFont val="Arial"/>
        <family val="2"/>
      </rPr>
      <t xml:space="preserve"> </t>
    </r>
    <r>
      <rPr>
        <sz val="10.5"/>
        <color rgb="FF000000"/>
        <rFont val="Arial"/>
        <family val="2"/>
      </rPr>
      <t xml:space="preserve">If Medicaid MCOs provided a fee schedule enter it in </t>
    </r>
    <r>
      <rPr>
        <b/>
        <sz val="10.5"/>
        <color theme="4"/>
        <rFont val="Arial"/>
        <family val="2"/>
      </rPr>
      <t>c</t>
    </r>
    <r>
      <rPr>
        <b/>
        <sz val="10.5"/>
        <color rgb="FF4F81BD"/>
        <rFont val="Arial"/>
        <family val="2"/>
      </rPr>
      <t>olumn F</t>
    </r>
    <r>
      <rPr>
        <sz val="10.5"/>
        <color rgb="FF000000"/>
        <rFont val="Arial"/>
        <family val="2"/>
      </rPr>
      <t xml:space="preserve"> “Medicaid Managed Care Reimbursement” in </t>
    </r>
    <r>
      <rPr>
        <b/>
        <sz val="10.5"/>
        <color rgb="FF000000"/>
        <rFont val="Arial"/>
        <family val="2"/>
      </rPr>
      <t>Tab 2B - Est. Revenue Proj. Wksheet</t>
    </r>
    <r>
      <rPr>
        <sz val="10.5"/>
        <color rgb="FF000000"/>
        <rFont val="Arial"/>
        <family val="2"/>
      </rPr>
      <t xml:space="preserve">. </t>
    </r>
  </si>
  <si>
    <r>
      <t xml:space="preserve">9. </t>
    </r>
    <r>
      <rPr>
        <sz val="10.5"/>
        <color theme="1"/>
        <rFont val="Arial"/>
        <family val="2"/>
      </rPr>
      <t>In</t>
    </r>
    <r>
      <rPr>
        <sz val="10.5"/>
        <color rgb="FF0070C0"/>
        <rFont val="Arial"/>
        <family val="2"/>
      </rPr>
      <t xml:space="preserve"> </t>
    </r>
    <r>
      <rPr>
        <b/>
        <sz val="10.5"/>
        <color theme="4"/>
        <rFont val="Arial"/>
        <family val="2"/>
      </rPr>
      <t>cells J6, J7, and J8,</t>
    </r>
    <r>
      <rPr>
        <b/>
        <sz val="10.5"/>
        <color rgb="FF0070C0"/>
        <rFont val="Arial"/>
        <family val="2"/>
      </rPr>
      <t xml:space="preserve"> </t>
    </r>
    <r>
      <rPr>
        <sz val="10.5"/>
        <color theme="1"/>
        <rFont val="Arial"/>
        <family val="2"/>
      </rPr>
      <t xml:space="preserve">enter the estimated denial rate on claims for Medicaid, Private Insurance and Medicaid Managed Care, respectively.  If you are not separating Medicaid and Medicaid Managed Care services, leave </t>
    </r>
    <r>
      <rPr>
        <b/>
        <sz val="10.5"/>
        <color theme="4"/>
        <rFont val="Arial"/>
        <family val="2"/>
      </rPr>
      <t>cell J8</t>
    </r>
    <r>
      <rPr>
        <sz val="10.5"/>
        <color theme="1"/>
        <rFont val="Arial"/>
        <family val="2"/>
      </rPr>
      <t xml:space="preserve"> </t>
    </r>
    <r>
      <rPr>
        <i/>
        <sz val="10.5"/>
        <color theme="1"/>
        <rFont val="Arial"/>
        <family val="2"/>
      </rPr>
      <t>blank.</t>
    </r>
  </si>
  <si>
    <r>
      <t>8.</t>
    </r>
    <r>
      <rPr>
        <sz val="10.5"/>
        <color theme="1"/>
        <rFont val="Arial"/>
        <family val="2"/>
      </rPr>
      <t xml:space="preserve">If you have negotiated a higher rate for Medicaid Managed Care as a percentage of Medicaid enter it in </t>
    </r>
    <r>
      <rPr>
        <b/>
        <sz val="10.5"/>
        <color theme="4"/>
        <rFont val="Arial"/>
        <family val="2"/>
      </rPr>
      <t>cell E10</t>
    </r>
    <r>
      <rPr>
        <sz val="10.5"/>
        <color theme="1"/>
        <rFont val="Arial"/>
        <family val="2"/>
      </rPr>
      <t xml:space="preserve">. If you have a Medicaid Managed Care Payment Schedule you may enter it instead of the percentage. Enter it on </t>
    </r>
    <r>
      <rPr>
        <b/>
        <sz val="10.5"/>
        <color theme="1"/>
        <rFont val="Arial"/>
        <family val="2"/>
      </rPr>
      <t>Tab 2B - Est. Rev. Proj. Wksheet</t>
    </r>
    <r>
      <rPr>
        <sz val="10.5"/>
        <color theme="1"/>
        <rFont val="Arial"/>
        <family val="2"/>
      </rPr>
      <t xml:space="preserve"> in </t>
    </r>
    <r>
      <rPr>
        <b/>
        <sz val="10.5"/>
        <color theme="1"/>
        <rFont val="Arial"/>
        <family val="2"/>
      </rPr>
      <t>column F.</t>
    </r>
  </si>
  <si>
    <r>
      <t xml:space="preserve">Percent of self-pay fees </t>
    </r>
    <r>
      <rPr>
        <b/>
        <sz val="12"/>
        <color theme="1"/>
        <rFont val="Arial"/>
        <family val="2"/>
      </rPr>
      <t>not</t>
    </r>
    <r>
      <rPr>
        <sz val="12"/>
        <color theme="1"/>
        <rFont val="Arial"/>
        <family val="2"/>
      </rPr>
      <t xml:space="preserve"> collected</t>
    </r>
  </si>
  <si>
    <r>
      <t xml:space="preserve">Tab 3 - Sample Estimated Revenue Projections 
</t>
    </r>
    <r>
      <rPr>
        <sz val="14"/>
        <color theme="1"/>
        <rFont val="Arial"/>
        <family val="2"/>
      </rPr>
      <t>Note: You cannot make changes to this sample. To complete your own revenue projections, go to Tabs 2A and 2B.</t>
    </r>
  </si>
  <si>
    <t>* STDTAC/March 2015. Thank you to Debora Wood, MBA, PT Health Care Consulting, for her contributions to this document.</t>
  </si>
  <si>
    <r>
      <t xml:space="preserve">Instructions for entering data into </t>
    </r>
    <r>
      <rPr>
        <b/>
        <i/>
        <u/>
        <sz val="12"/>
        <color theme="1"/>
        <rFont val="Arial"/>
        <family val="2"/>
      </rPr>
      <t>Tab 2A</t>
    </r>
    <r>
      <rPr>
        <b/>
        <i/>
        <sz val="12"/>
        <color theme="1"/>
        <rFont val="Arial"/>
        <family val="2"/>
      </rPr>
      <t>- Data Entry Worksheet</t>
    </r>
  </si>
  <si>
    <r>
      <t xml:space="preserve">Instructions for completing the Estimated Revenue Projections Worksheet, </t>
    </r>
    <r>
      <rPr>
        <b/>
        <i/>
        <u/>
        <sz val="12"/>
        <color rgb="FF000000"/>
        <rFont val="Arial"/>
        <family val="2"/>
      </rPr>
      <t>Tab 2B</t>
    </r>
    <r>
      <rPr>
        <b/>
        <i/>
        <sz val="12"/>
        <color rgb="FF000000"/>
        <rFont val="Arial"/>
        <family val="2"/>
      </rPr>
      <t>- Est. Rev. Proj. Wksheet</t>
    </r>
  </si>
  <si>
    <r>
      <t xml:space="preserve">TABLE OF CONTENTS 
</t>
    </r>
    <r>
      <rPr>
        <sz val="12"/>
        <color theme="0"/>
        <rFont val="Arial"/>
        <family val="2"/>
      </rPr>
      <t>(Please click on the button to take you to the appropriate sheet)</t>
    </r>
  </si>
  <si>
    <t>Sum of all visits. (This does not have to add to 100% if you do not plan to bill all payer types in the next year.)</t>
  </si>
  <si>
    <r>
      <rPr>
        <b/>
        <sz val="12"/>
        <color theme="1"/>
        <rFont val="Arial"/>
        <family val="2"/>
      </rPr>
      <t>Instructions:</t>
    </r>
    <r>
      <rPr>
        <sz val="12"/>
        <color theme="1"/>
        <rFont val="Arial"/>
        <family val="2"/>
      </rPr>
      <t xml:space="preserve"> If users have state-specific Medicaid, Medicaid Managed Care, Private Insurance or Individual reimbursement rates, they may enter them into the appropriate columns. Otherwise, the worksheet will automatically calculate Net Collections (or estimated revenue) using the data entered from Tab 2A: Data Entry Worksheet and service estimates entered in </t>
    </r>
    <r>
      <rPr>
        <sz val="12"/>
        <color theme="3"/>
        <rFont val="Arial"/>
        <family val="2"/>
      </rPr>
      <t>Column D</t>
    </r>
    <r>
      <rPr>
        <sz val="12"/>
        <color theme="1"/>
        <rFont val="Arial"/>
        <family val="2"/>
      </rPr>
      <t xml:space="preserve"> of this Tab 2B:Estimated Revenue Projections Worksheet.</t>
    </r>
  </si>
  <si>
    <t>This worksheet calculates Net Collections (or estimated revenue) using the data entered from Tab 2A: Data Entry Worksheet and service estimates entered in Column D of Tab 2B:Estimated Revenue Projections Worksheet.</t>
  </si>
  <si>
    <r>
      <t>5.</t>
    </r>
    <r>
      <rPr>
        <sz val="10.5"/>
        <rFont val="Arial"/>
        <family val="2"/>
      </rPr>
      <t xml:space="preserve"> </t>
    </r>
    <r>
      <rPr>
        <b/>
        <sz val="10.5"/>
        <rFont val="Arial"/>
        <family val="2"/>
      </rPr>
      <t>Cell B10</t>
    </r>
    <r>
      <rPr>
        <b/>
        <sz val="10.5"/>
        <color theme="1"/>
        <rFont val="Arial"/>
        <family val="2"/>
      </rPr>
      <t xml:space="preserve"> </t>
    </r>
    <r>
      <rPr>
        <sz val="10.5"/>
        <color theme="1"/>
        <rFont val="Arial"/>
        <family val="2"/>
      </rPr>
      <t>is the</t>
    </r>
    <r>
      <rPr>
        <b/>
        <sz val="10.5"/>
        <color theme="1"/>
        <rFont val="Arial"/>
        <family val="2"/>
      </rPr>
      <t xml:space="preserve"> </t>
    </r>
    <r>
      <rPr>
        <sz val="10.5"/>
        <color theme="1"/>
        <rFont val="Arial"/>
        <family val="2"/>
      </rPr>
      <t>s</t>
    </r>
    <r>
      <rPr>
        <i/>
        <sz val="10.5"/>
        <color theme="1"/>
        <rFont val="Arial"/>
        <family val="2"/>
      </rPr>
      <t>um</t>
    </r>
    <r>
      <rPr>
        <b/>
        <sz val="10.5"/>
        <color theme="1"/>
        <rFont val="Arial"/>
        <family val="2"/>
      </rPr>
      <t xml:space="preserve"> </t>
    </r>
    <r>
      <rPr>
        <sz val="10.5"/>
        <color theme="1"/>
        <rFont val="Arial"/>
        <family val="2"/>
      </rPr>
      <t>of the percent of insured and self-pay encounters. It will calculate automatically and it may add up to 100%.</t>
    </r>
  </si>
  <si>
    <t xml:space="preserve">Medicaid Managed Care </t>
  </si>
  <si>
    <r>
      <t xml:space="preserve">3. </t>
    </r>
    <r>
      <rPr>
        <sz val="10.5"/>
        <color rgb="FF000000"/>
        <rFont val="Arial"/>
        <family val="2"/>
      </rPr>
      <t xml:space="preserve">The </t>
    </r>
    <r>
      <rPr>
        <b/>
        <sz val="10.5"/>
        <color rgb="FF000000"/>
        <rFont val="Arial"/>
        <family val="2"/>
      </rPr>
      <t xml:space="preserve">Average Medicaid Reimbursement Rates </t>
    </r>
    <r>
      <rPr>
        <sz val="10.5"/>
        <color rgb="FF000000"/>
        <rFont val="Arial"/>
        <family val="2"/>
      </rPr>
      <t>are located in</t>
    </r>
    <r>
      <rPr>
        <b/>
        <sz val="10.5"/>
        <color rgb="FF000000"/>
        <rFont val="Arial"/>
        <family val="2"/>
      </rPr>
      <t xml:space="preserve"> column E</t>
    </r>
    <r>
      <rPr>
        <sz val="10.5"/>
        <color rgb="FF000000"/>
        <rFont val="Arial"/>
        <family val="2"/>
      </rPr>
      <t xml:space="preserve">. These rates may be used as an estimate for your state's reimbursement rate, or you may request your state's Medicaid reimbursement rates and use them instead. To use </t>
    </r>
    <r>
      <rPr>
        <i/>
        <sz val="10.5"/>
        <color rgb="FF000000"/>
        <rFont val="Arial"/>
        <family val="2"/>
      </rPr>
      <t>your state's Medicaid rates</t>
    </r>
    <r>
      <rPr>
        <sz val="10.5"/>
        <color rgb="FF000000"/>
        <rFont val="Arial"/>
        <family val="2"/>
      </rPr>
      <t xml:space="preserve">, enter the Medicaid reimbursement rate for all the codes your clinic uses in </t>
    </r>
    <r>
      <rPr>
        <b/>
        <sz val="10.5"/>
        <color theme="4"/>
        <rFont val="Arial"/>
        <family val="2"/>
      </rPr>
      <t>column E</t>
    </r>
    <r>
      <rPr>
        <sz val="10.5"/>
        <color rgb="FF000000"/>
        <rFont val="Arial"/>
        <family val="2"/>
      </rPr>
      <t xml:space="preserve">. Medicaid Managed Care Organizations may have different rates from Medicaid rates. If you have contracts with Medicaid Managed Care, you may use </t>
    </r>
    <r>
      <rPr>
        <b/>
        <sz val="10.5"/>
        <color rgb="FF000000"/>
        <rFont val="Arial"/>
        <family val="2"/>
      </rPr>
      <t xml:space="preserve">column F </t>
    </r>
    <r>
      <rPr>
        <sz val="10.5"/>
        <color rgb="FF000000"/>
        <rFont val="Arial"/>
        <family val="2"/>
      </rPr>
      <t xml:space="preserve">to estimate reimbursements from them. </t>
    </r>
  </si>
  <si>
    <r>
      <t xml:space="preserve">These are cell-by-cell instructions for entering data into </t>
    </r>
    <r>
      <rPr>
        <i/>
        <sz val="12"/>
        <rFont val="Arial"/>
        <family val="2"/>
      </rPr>
      <t>Tab 2A- Data Entry Worksheet and Tab 2B- Estimated Revenue Projection Worksheet.</t>
    </r>
    <r>
      <rPr>
        <sz val="12"/>
        <rFont val="Arial"/>
        <family val="2"/>
      </rPr>
      <t xml:space="preserve"> </t>
    </r>
    <r>
      <rPr>
        <b/>
        <sz val="12"/>
        <color theme="4"/>
        <rFont val="Arial"/>
        <family val="2"/>
      </rPr>
      <t>Enter data into blue cells only.</t>
    </r>
    <r>
      <rPr>
        <sz val="12"/>
        <rFont val="Arial"/>
        <family val="2"/>
      </rPr>
      <t xml:space="preserve">  If a question does </t>
    </r>
    <r>
      <rPr>
        <b/>
        <sz val="12"/>
        <rFont val="Arial"/>
        <family val="2"/>
      </rPr>
      <t>not apply</t>
    </r>
    <r>
      <rPr>
        <sz val="12"/>
        <rFont val="Arial"/>
        <family val="2"/>
      </rPr>
      <t xml:space="preserve"> to your clinic setting, you may leave it blank. </t>
    </r>
  </si>
  <si>
    <t>In this Worksheet you will need to enter the number of services you provided in the past year broken down by CPT code. If you want to enter your state's specific Medicaid, Medicaid Managed Care, or Medicare reimbursement rates you may or you may use the averages provided in the worksheet.</t>
  </si>
  <si>
    <t>First, gather data about the services provided in the past year based on CPT code.  You will use these data to project potential annual revenue. If you are not currently billing, you will have to estimate based on information extracted from provider schedules, charts, or other documentation.</t>
  </si>
  <si>
    <r>
      <t>12.</t>
    </r>
    <r>
      <rPr>
        <sz val="10.5"/>
        <color theme="1"/>
        <rFont val="Arial"/>
        <family val="2"/>
      </rPr>
      <t xml:space="preserve"> In</t>
    </r>
    <r>
      <rPr>
        <sz val="10.5"/>
        <color rgb="FF0070C0"/>
        <rFont val="Arial"/>
        <family val="2"/>
      </rPr>
      <t xml:space="preserve"> </t>
    </r>
    <r>
      <rPr>
        <b/>
        <sz val="10.5"/>
        <color theme="4"/>
        <rFont val="Arial"/>
        <family val="2"/>
      </rPr>
      <t>cell J11</t>
    </r>
    <r>
      <rPr>
        <sz val="10.5"/>
        <color rgb="FF0070C0"/>
        <rFont val="Arial"/>
        <family val="2"/>
      </rPr>
      <t xml:space="preserve">, </t>
    </r>
    <r>
      <rPr>
        <sz val="10.5"/>
        <color theme="1"/>
        <rFont val="Arial"/>
        <family val="2"/>
      </rPr>
      <t>enter the estimated percentage of clients that will be billed for Medicaid that previously paid a flat-fee (a standard charge for services provided). If the clinic has never billed before leave this cell blank.</t>
    </r>
  </si>
  <si>
    <t>Other Payer Information</t>
  </si>
  <si>
    <t xml:space="preserve">The purpose of this Excel Workbook is for clinics providing public health STD services to estimate the potential revenue that could be realized through billing third-parties for the services they provide. </t>
  </si>
  <si>
    <t>TAB 4: Printing Instructions</t>
  </si>
  <si>
    <t>CLINIC REVENUE PROJECTIONS TOOL</t>
  </si>
  <si>
    <t>RPR</t>
  </si>
  <si>
    <t>CT AMP</t>
  </si>
  <si>
    <t>GC AMP</t>
  </si>
  <si>
    <t>TRICH</t>
  </si>
  <si>
    <r>
      <t xml:space="preserve">7. </t>
    </r>
    <r>
      <rPr>
        <sz val="10.5"/>
        <color rgb="FF000000"/>
        <rFont val="Arial"/>
        <family val="2"/>
      </rPr>
      <t xml:space="preserve">The estimated </t>
    </r>
    <r>
      <rPr>
        <u/>
        <sz val="10.5"/>
        <color rgb="FF000000"/>
        <rFont val="Arial"/>
        <family val="2"/>
      </rPr>
      <t>net patient service revenue</t>
    </r>
    <r>
      <rPr>
        <sz val="10.5"/>
        <color rgb="FF000000"/>
        <rFont val="Arial"/>
        <family val="2"/>
      </rPr>
      <t xml:space="preserve"> from </t>
    </r>
    <r>
      <rPr>
        <b/>
        <sz val="10.5"/>
        <color rgb="FF000000"/>
        <rFont val="Arial"/>
        <family val="2"/>
      </rPr>
      <t>Medicaid</t>
    </r>
    <r>
      <rPr>
        <sz val="10.5"/>
        <color rgb="FF000000"/>
        <rFont val="Arial"/>
        <family val="2"/>
      </rPr>
      <t xml:space="preserve"> is automatically calculated in </t>
    </r>
    <r>
      <rPr>
        <b/>
        <sz val="10.5"/>
        <color rgb="FF000000"/>
        <rFont val="Arial"/>
        <family val="2"/>
      </rPr>
      <t>cell I66</t>
    </r>
    <r>
      <rPr>
        <sz val="10.5"/>
        <color rgb="FF000000"/>
        <rFont val="Arial"/>
        <family val="2"/>
      </rPr>
      <t>.</t>
    </r>
  </si>
  <si>
    <r>
      <rPr>
        <b/>
        <sz val="10.5"/>
        <rFont val="Arial"/>
        <family val="2"/>
      </rPr>
      <t xml:space="preserve">8. </t>
    </r>
    <r>
      <rPr>
        <sz val="10.5"/>
        <rFont val="Arial"/>
        <family val="2"/>
      </rPr>
      <t>T</t>
    </r>
    <r>
      <rPr>
        <sz val="10.5"/>
        <color rgb="FF000000"/>
        <rFont val="Arial"/>
        <family val="2"/>
      </rPr>
      <t xml:space="preserve">he estimated </t>
    </r>
    <r>
      <rPr>
        <u/>
        <sz val="10.5"/>
        <color rgb="FF000000"/>
        <rFont val="Arial"/>
        <family val="2"/>
      </rPr>
      <t>net patient service revenue</t>
    </r>
    <r>
      <rPr>
        <sz val="10.5"/>
        <color rgb="FF000000"/>
        <rFont val="Arial"/>
        <family val="2"/>
      </rPr>
      <t xml:space="preserve"> from </t>
    </r>
    <r>
      <rPr>
        <b/>
        <sz val="10.5"/>
        <color rgb="FF000000"/>
        <rFont val="Arial"/>
        <family val="2"/>
      </rPr>
      <t>Medicaid Managed Care</t>
    </r>
    <r>
      <rPr>
        <sz val="10.5"/>
        <color rgb="FF000000"/>
        <rFont val="Arial"/>
        <family val="2"/>
      </rPr>
      <t xml:space="preserve"> is automatically calculated in </t>
    </r>
    <r>
      <rPr>
        <b/>
        <sz val="10.5"/>
        <color rgb="FF000000"/>
        <rFont val="Arial"/>
        <family val="2"/>
      </rPr>
      <t>cell J66</t>
    </r>
    <r>
      <rPr>
        <sz val="10.5"/>
        <color rgb="FF000000"/>
        <rFont val="Arial"/>
        <family val="2"/>
      </rPr>
      <t>.</t>
    </r>
  </si>
  <si>
    <r>
      <rPr>
        <b/>
        <sz val="10.5"/>
        <rFont val="Arial"/>
        <family val="2"/>
      </rPr>
      <t xml:space="preserve">9. </t>
    </r>
    <r>
      <rPr>
        <sz val="10.5"/>
        <rFont val="Arial"/>
        <family val="2"/>
      </rPr>
      <t>The</t>
    </r>
    <r>
      <rPr>
        <sz val="10.5"/>
        <color rgb="FF000000"/>
        <rFont val="Arial"/>
        <family val="2"/>
      </rPr>
      <t xml:space="preserve"> estimated </t>
    </r>
    <r>
      <rPr>
        <u/>
        <sz val="10.5"/>
        <color rgb="FF000000"/>
        <rFont val="Arial"/>
        <family val="2"/>
      </rPr>
      <t>net patient service revenue</t>
    </r>
    <r>
      <rPr>
        <sz val="10.5"/>
        <color rgb="FF000000"/>
        <rFont val="Arial"/>
        <family val="2"/>
      </rPr>
      <t xml:space="preserve">  from </t>
    </r>
    <r>
      <rPr>
        <b/>
        <sz val="10.5"/>
        <color rgb="FF000000"/>
        <rFont val="Arial"/>
        <family val="2"/>
      </rPr>
      <t>private insurance</t>
    </r>
    <r>
      <rPr>
        <sz val="10.5"/>
        <color rgb="FF000000"/>
        <rFont val="Arial"/>
        <family val="2"/>
      </rPr>
      <t xml:space="preserve"> is automatically calculated in </t>
    </r>
    <r>
      <rPr>
        <b/>
        <sz val="10.5"/>
        <color rgb="FF000000"/>
        <rFont val="Arial"/>
        <family val="2"/>
      </rPr>
      <t>cell K66</t>
    </r>
    <r>
      <rPr>
        <sz val="10.5"/>
        <color rgb="FF000000"/>
        <rFont val="Arial"/>
        <family val="2"/>
      </rPr>
      <t>.</t>
    </r>
  </si>
  <si>
    <r>
      <t xml:space="preserve">10. </t>
    </r>
    <r>
      <rPr>
        <sz val="10.5"/>
        <color rgb="FF000000"/>
        <rFont val="Arial"/>
        <family val="2"/>
      </rPr>
      <t xml:space="preserve">The estimated </t>
    </r>
    <r>
      <rPr>
        <u/>
        <sz val="10.5"/>
        <color rgb="FF000000"/>
        <rFont val="Arial"/>
        <family val="2"/>
      </rPr>
      <t>net patient service revenue</t>
    </r>
    <r>
      <rPr>
        <sz val="10.5"/>
        <color rgb="FF000000"/>
        <rFont val="Arial"/>
        <family val="2"/>
      </rPr>
      <t xml:space="preserve">  from </t>
    </r>
    <r>
      <rPr>
        <b/>
        <sz val="10.5"/>
        <color rgb="FF000000"/>
        <rFont val="Arial"/>
        <family val="2"/>
      </rPr>
      <t>self-pay</t>
    </r>
    <r>
      <rPr>
        <sz val="10.5"/>
        <color rgb="FF000000"/>
        <rFont val="Arial"/>
        <family val="2"/>
      </rPr>
      <t xml:space="preserve"> is automatically calculated in </t>
    </r>
    <r>
      <rPr>
        <b/>
        <sz val="10.5"/>
        <color rgb="FF000000"/>
        <rFont val="Arial"/>
        <family val="2"/>
      </rPr>
      <t>cell L66</t>
    </r>
    <r>
      <rPr>
        <sz val="10.5"/>
        <color rgb="FF000000"/>
        <rFont val="Arial"/>
        <family val="2"/>
      </rPr>
      <t>.</t>
    </r>
  </si>
  <si>
    <r>
      <rPr>
        <b/>
        <sz val="10.5"/>
        <color rgb="FF000000"/>
        <rFont val="Arial"/>
        <family val="2"/>
      </rPr>
      <t>11</t>
    </r>
    <r>
      <rPr>
        <sz val="10.5"/>
        <color rgb="FF000000"/>
        <rFont val="Arial"/>
        <family val="2"/>
      </rPr>
      <t>. In</t>
    </r>
    <r>
      <rPr>
        <b/>
        <sz val="10.5"/>
        <color rgb="FF000000"/>
        <rFont val="Arial"/>
        <family val="2"/>
      </rPr>
      <t xml:space="preserve"> cell L67, </t>
    </r>
    <r>
      <rPr>
        <sz val="10.5"/>
        <color rgb="FF000000"/>
        <rFont val="Arial"/>
        <family val="2"/>
      </rPr>
      <t xml:space="preserve">the </t>
    </r>
    <r>
      <rPr>
        <u/>
        <sz val="10.5"/>
        <color rgb="FF000000"/>
        <rFont val="Arial"/>
        <family val="2"/>
      </rPr>
      <t xml:space="preserve">total net patient service revenue </t>
    </r>
    <r>
      <rPr>
        <sz val="10.5"/>
        <color rgb="FF000000"/>
        <rFont val="Arial"/>
        <family val="2"/>
      </rPr>
      <t>from Medicaid, Medicaid Managed Care, private insurance, and self-pay is automatically calculated.</t>
    </r>
  </si>
  <si>
    <r>
      <rPr>
        <b/>
        <sz val="10.5"/>
        <color rgb="FF000000"/>
        <rFont val="Arial"/>
        <family val="2"/>
      </rPr>
      <t>12.</t>
    </r>
    <r>
      <rPr>
        <sz val="10.5"/>
        <color rgb="FF000000"/>
        <rFont val="Arial"/>
        <family val="2"/>
      </rPr>
      <t xml:space="preserve"> The percent of clinic fees paid by private insurance and by individuals are automatically calculated in </t>
    </r>
    <r>
      <rPr>
        <b/>
        <sz val="10.5"/>
        <color rgb="FF000000"/>
        <rFont val="Arial"/>
        <family val="2"/>
      </rPr>
      <t>cells</t>
    </r>
    <r>
      <rPr>
        <sz val="10.5"/>
        <color rgb="FF000000"/>
        <rFont val="Arial"/>
        <family val="2"/>
      </rPr>
      <t xml:space="preserve"> </t>
    </r>
    <r>
      <rPr>
        <b/>
        <sz val="10.5"/>
        <color rgb="FF000000"/>
        <rFont val="Arial"/>
        <family val="2"/>
      </rPr>
      <t>K69</t>
    </r>
    <r>
      <rPr>
        <sz val="10.5"/>
        <color rgb="FF000000"/>
        <rFont val="Arial"/>
        <family val="2"/>
      </rPr>
      <t xml:space="preserve"> and</t>
    </r>
    <r>
      <rPr>
        <b/>
        <sz val="10.5"/>
        <color rgb="FF000000"/>
        <rFont val="Arial"/>
        <family val="2"/>
      </rPr>
      <t xml:space="preserve"> K70</t>
    </r>
    <r>
      <rPr>
        <sz val="10.5"/>
        <color rgb="FF000000"/>
        <rFont val="Arial"/>
        <family val="2"/>
      </rPr>
      <t>, respectively. The percent of fees paid is estimated to be 70% for private insurance, and 30% for individuals.</t>
    </r>
  </si>
  <si>
    <r>
      <t>13. Cells K71, K72, and K73</t>
    </r>
    <r>
      <rPr>
        <b/>
        <sz val="10.5"/>
        <color rgb="FF0070C0"/>
        <rFont val="Arial"/>
        <family val="2"/>
      </rPr>
      <t xml:space="preserve"> </t>
    </r>
    <r>
      <rPr>
        <sz val="10.5"/>
        <color theme="1"/>
        <rFont val="Arial"/>
        <family val="2"/>
      </rPr>
      <t xml:space="preserve">will auto-populate from data entered in </t>
    </r>
    <r>
      <rPr>
        <b/>
        <sz val="10.5"/>
        <color theme="4"/>
        <rFont val="Arial"/>
        <family val="2"/>
      </rPr>
      <t>cells J6, J7, and J8</t>
    </r>
    <r>
      <rPr>
        <sz val="10.5"/>
        <rFont val="Arial"/>
        <family val="2"/>
      </rPr>
      <t>, respectively,</t>
    </r>
    <r>
      <rPr>
        <sz val="10.5"/>
        <color theme="1"/>
        <rFont val="Arial"/>
        <family val="2"/>
      </rPr>
      <t xml:space="preserve"> in </t>
    </r>
    <r>
      <rPr>
        <b/>
        <sz val="10.5"/>
        <color theme="1"/>
        <rFont val="Arial"/>
        <family val="2"/>
      </rPr>
      <t xml:space="preserve">Tab 2A - Data Entry Worksheet. </t>
    </r>
    <r>
      <rPr>
        <sz val="10.5"/>
        <color theme="1"/>
        <rFont val="Arial"/>
        <family val="2"/>
      </rPr>
      <t xml:space="preserve">These values represent the estimated denial rates on claims for Medicaid, Private Insurance, and Medicaid Managed Care. If you are not separating Medicaid and Medicaid Managed Care Services, leave </t>
    </r>
    <r>
      <rPr>
        <b/>
        <sz val="10.5"/>
        <rFont val="Arial"/>
        <family val="2"/>
      </rPr>
      <t>cells J8 and cell K73</t>
    </r>
    <r>
      <rPr>
        <sz val="10.5"/>
        <color theme="1"/>
        <rFont val="Arial"/>
        <family val="2"/>
      </rPr>
      <t xml:space="preserve"> blank. </t>
    </r>
  </si>
  <si>
    <r>
      <rPr>
        <b/>
        <sz val="11"/>
        <color theme="1"/>
        <rFont val="Arial"/>
        <family val="2"/>
      </rPr>
      <t>14</t>
    </r>
    <r>
      <rPr>
        <sz val="11"/>
        <color theme="1"/>
        <rFont val="Arial"/>
        <family val="2"/>
      </rPr>
      <t xml:space="preserve">. </t>
    </r>
    <r>
      <rPr>
        <b/>
        <sz val="11"/>
        <color theme="1"/>
        <rFont val="Arial"/>
        <family val="2"/>
      </rPr>
      <t>Cell K74</t>
    </r>
    <r>
      <rPr>
        <sz val="11"/>
        <color theme="1"/>
        <rFont val="Arial"/>
        <family val="2"/>
      </rPr>
      <t xml:space="preserve"> is the percent of </t>
    </r>
    <r>
      <rPr>
        <i/>
        <sz val="11"/>
        <color theme="1"/>
        <rFont val="Arial"/>
        <family val="2"/>
      </rPr>
      <t>self-pay fees not collected,</t>
    </r>
    <r>
      <rPr>
        <sz val="11"/>
        <color theme="1"/>
        <rFont val="Arial"/>
        <family val="2"/>
      </rPr>
      <t xml:space="preserve"> and will auto-populate from data entered in </t>
    </r>
    <r>
      <rPr>
        <b/>
        <sz val="11"/>
        <color theme="4"/>
        <rFont val="Arial"/>
        <family val="2"/>
      </rPr>
      <t>cell J10</t>
    </r>
    <r>
      <rPr>
        <sz val="11"/>
        <color theme="1"/>
        <rFont val="Arial"/>
        <family val="2"/>
      </rPr>
      <t xml:space="preserve"> in</t>
    </r>
    <r>
      <rPr>
        <b/>
        <sz val="11"/>
        <color theme="1"/>
        <rFont val="Arial"/>
        <family val="2"/>
      </rPr>
      <t>Tab 2A- Data Entry Worksheet</t>
    </r>
    <r>
      <rPr>
        <sz val="11"/>
        <color theme="1"/>
        <rFont val="Arial"/>
        <family val="2"/>
      </rPr>
      <t>.</t>
    </r>
  </si>
  <si>
    <r>
      <t>15.</t>
    </r>
    <r>
      <rPr>
        <sz val="10.5"/>
        <color theme="1"/>
        <rFont val="Arial"/>
        <family val="2"/>
      </rPr>
      <t xml:space="preserve"> </t>
    </r>
    <r>
      <rPr>
        <b/>
        <sz val="10.5"/>
        <color theme="1"/>
        <rFont val="Arial"/>
        <family val="2"/>
      </rPr>
      <t>Cell K75</t>
    </r>
    <r>
      <rPr>
        <sz val="10.5"/>
        <color theme="1"/>
        <rFont val="Arial"/>
        <family val="2"/>
      </rPr>
      <t xml:space="preserve"> is the percent of </t>
    </r>
    <r>
      <rPr>
        <i/>
        <sz val="10.5"/>
        <color theme="1"/>
        <rFont val="Arial"/>
        <family val="2"/>
      </rPr>
      <t>co-pays and deductibles not collected,</t>
    </r>
    <r>
      <rPr>
        <b/>
        <sz val="10.5"/>
        <color theme="1"/>
        <rFont val="Arial"/>
        <family val="2"/>
      </rPr>
      <t xml:space="preserve"> </t>
    </r>
    <r>
      <rPr>
        <sz val="10.5"/>
        <color theme="1"/>
        <rFont val="Arial"/>
        <family val="2"/>
      </rPr>
      <t xml:space="preserve">and will auto-populate from data entered in </t>
    </r>
    <r>
      <rPr>
        <b/>
        <sz val="10.5"/>
        <color theme="4"/>
        <rFont val="Arial"/>
        <family val="2"/>
      </rPr>
      <t>cell J9</t>
    </r>
    <r>
      <rPr>
        <sz val="10.5"/>
        <color theme="1"/>
        <rFont val="Arial"/>
        <family val="2"/>
      </rPr>
      <t xml:space="preserve"> in </t>
    </r>
    <r>
      <rPr>
        <b/>
        <sz val="10.5"/>
        <color theme="1"/>
        <rFont val="Arial"/>
        <family val="2"/>
      </rPr>
      <t>Tab 2A- Data Entry Worksheet</t>
    </r>
    <r>
      <rPr>
        <sz val="10.5"/>
        <color theme="1"/>
        <rFont val="Arial"/>
        <family val="2"/>
      </rPr>
      <t>.</t>
    </r>
    <r>
      <rPr>
        <sz val="10.5"/>
        <color rgb="FF0070C0"/>
        <rFont val="Arial"/>
        <family val="2"/>
      </rPr>
      <t xml:space="preserve"> </t>
    </r>
  </si>
  <si>
    <r>
      <t xml:space="preserve">16. Cell 76 </t>
    </r>
    <r>
      <rPr>
        <sz val="10.5"/>
        <color theme="1"/>
        <rFont val="Arial"/>
        <family val="2"/>
      </rPr>
      <t>is the</t>
    </r>
    <r>
      <rPr>
        <b/>
        <sz val="10.5"/>
        <color theme="1"/>
        <rFont val="Arial"/>
        <family val="2"/>
      </rPr>
      <t xml:space="preserve"> </t>
    </r>
    <r>
      <rPr>
        <sz val="10.5"/>
        <color theme="1"/>
        <rFont val="Arial"/>
        <family val="2"/>
      </rPr>
      <t xml:space="preserve">estimated percentage of clients that will be billed for Medicaid but previously paid a flat fee (a standard charge for services provided). It will auto-populate from data entered in cell </t>
    </r>
    <r>
      <rPr>
        <b/>
        <sz val="10.5"/>
        <color theme="4"/>
        <rFont val="Arial"/>
        <family val="2"/>
      </rPr>
      <t>J11</t>
    </r>
    <r>
      <rPr>
        <sz val="10.5"/>
        <color theme="1"/>
        <rFont val="Arial"/>
        <family val="2"/>
      </rPr>
      <t xml:space="preserve"> in </t>
    </r>
    <r>
      <rPr>
        <b/>
        <sz val="10.5"/>
        <color theme="1"/>
        <rFont val="Arial"/>
        <family val="2"/>
      </rPr>
      <t>Tab 2A- Data Entry  Worksheet</t>
    </r>
    <r>
      <rPr>
        <sz val="10.5"/>
        <color theme="1"/>
        <rFont val="Arial"/>
        <family val="2"/>
      </rPr>
      <t xml:space="preserve">. </t>
    </r>
  </si>
  <si>
    <r>
      <rPr>
        <b/>
        <sz val="10.5"/>
        <rFont val="Arial"/>
        <family val="2"/>
      </rPr>
      <t>17.</t>
    </r>
    <r>
      <rPr>
        <sz val="10.5"/>
        <rFont val="Arial"/>
        <family val="2"/>
      </rPr>
      <t xml:space="preserve"> I</t>
    </r>
    <r>
      <rPr>
        <sz val="10.5"/>
        <color theme="1"/>
        <rFont val="Arial"/>
        <family val="2"/>
      </rPr>
      <t xml:space="preserve">n </t>
    </r>
    <r>
      <rPr>
        <b/>
        <sz val="10.5"/>
        <color theme="1"/>
        <rFont val="Arial"/>
        <family val="2"/>
      </rPr>
      <t>cell K77</t>
    </r>
    <r>
      <rPr>
        <sz val="10.5"/>
        <color theme="1"/>
        <rFont val="Arial"/>
        <family val="2"/>
      </rPr>
      <t xml:space="preserve">, is the flat fee or average fee the self-pay clients paid for services. It will auto-populate from </t>
    </r>
    <r>
      <rPr>
        <b/>
        <sz val="10.5"/>
        <color theme="1"/>
        <rFont val="Arial"/>
        <family val="2"/>
      </rPr>
      <t xml:space="preserve">Tab 2A- Data Entry  Worksheet. </t>
    </r>
  </si>
  <si>
    <r>
      <rPr>
        <b/>
        <sz val="10.5"/>
        <rFont val="Arial"/>
        <family val="2"/>
      </rPr>
      <t>18.</t>
    </r>
    <r>
      <rPr>
        <sz val="10.5"/>
        <rFont val="Arial"/>
        <family val="2"/>
      </rPr>
      <t xml:space="preserve"> Th</t>
    </r>
    <r>
      <rPr>
        <sz val="10.5"/>
        <color rgb="FF000000"/>
        <rFont val="Arial"/>
        <family val="2"/>
      </rPr>
      <t xml:space="preserve">e total estimated </t>
    </r>
    <r>
      <rPr>
        <u/>
        <sz val="10.5"/>
        <color rgb="FF000000"/>
        <rFont val="Arial"/>
        <family val="2"/>
      </rPr>
      <t>net collections</t>
    </r>
    <r>
      <rPr>
        <sz val="10.5"/>
        <color rgb="FF000000"/>
        <rFont val="Arial"/>
        <family val="2"/>
      </rPr>
      <t xml:space="preserve"> from Medicaid, Medicaid Managed Care,and private insurance is automatically calculated in </t>
    </r>
    <r>
      <rPr>
        <b/>
        <sz val="10.5"/>
        <color rgb="FF000000"/>
        <rFont val="Arial"/>
        <family val="2"/>
      </rPr>
      <t>cell L78</t>
    </r>
    <r>
      <rPr>
        <sz val="10.5"/>
        <color rgb="FF000000"/>
        <rFont val="Arial"/>
        <family val="2"/>
      </rPr>
      <t>.</t>
    </r>
  </si>
  <si>
    <r>
      <t xml:space="preserve">19. </t>
    </r>
    <r>
      <rPr>
        <sz val="10.5"/>
        <color rgb="FF000000"/>
        <rFont val="Arial"/>
        <family val="2"/>
      </rPr>
      <t xml:space="preserve">The estimated net collections from the previous year is shown in </t>
    </r>
    <r>
      <rPr>
        <b/>
        <sz val="10.5"/>
        <color rgb="FF000000"/>
        <rFont val="Arial"/>
        <family val="2"/>
      </rPr>
      <t>cell L79</t>
    </r>
    <r>
      <rPr>
        <sz val="10.5"/>
        <color rgb="FF000000"/>
        <rFont val="Arial"/>
        <family val="2"/>
      </rPr>
      <t xml:space="preserve">. </t>
    </r>
    <r>
      <rPr>
        <sz val="10.5"/>
        <color theme="1"/>
        <rFont val="Arial"/>
        <family val="2"/>
      </rPr>
      <t xml:space="preserve">It will auto-populate from data entered in </t>
    </r>
    <r>
      <rPr>
        <b/>
        <sz val="10.5"/>
        <color theme="4"/>
        <rFont val="Arial"/>
        <family val="2"/>
      </rPr>
      <t>cell E7</t>
    </r>
    <r>
      <rPr>
        <sz val="10.5"/>
        <color theme="1"/>
        <rFont val="Arial"/>
        <family val="2"/>
      </rPr>
      <t xml:space="preserve"> in </t>
    </r>
    <r>
      <rPr>
        <b/>
        <sz val="10.5"/>
        <color theme="1"/>
        <rFont val="Arial"/>
        <family val="2"/>
      </rPr>
      <t>Tab 2A- Data Entry  Worksheet</t>
    </r>
    <r>
      <rPr>
        <sz val="10.5"/>
        <color theme="1"/>
        <rFont val="Arial"/>
        <family val="2"/>
      </rPr>
      <t xml:space="preserve">. </t>
    </r>
  </si>
  <si>
    <r>
      <rPr>
        <b/>
        <sz val="10.5"/>
        <rFont val="Arial"/>
        <family val="2"/>
      </rPr>
      <t xml:space="preserve">20. </t>
    </r>
    <r>
      <rPr>
        <sz val="10.5"/>
        <color rgb="FF000000"/>
        <rFont val="Arial"/>
        <family val="2"/>
      </rPr>
      <t xml:space="preserve">The Expected Additional Collections from Billing Third-Party Payers will be automatically calculated in </t>
    </r>
    <r>
      <rPr>
        <b/>
        <sz val="10.5"/>
        <color rgb="FF000000"/>
        <rFont val="Arial"/>
        <family val="2"/>
      </rPr>
      <t>cell</t>
    </r>
    <r>
      <rPr>
        <sz val="10.5"/>
        <color rgb="FF000000"/>
        <rFont val="Arial"/>
        <family val="2"/>
      </rPr>
      <t xml:space="preserve"> </t>
    </r>
    <r>
      <rPr>
        <b/>
        <sz val="10.5"/>
        <color rgb="FF000000"/>
        <rFont val="Arial"/>
        <family val="2"/>
      </rPr>
      <t>L80</t>
    </r>
    <r>
      <rPr>
        <sz val="10.5"/>
        <color rgb="FF000000"/>
        <rFont val="Arial"/>
        <family val="2"/>
      </rPr>
      <t xml:space="preserve"> (</t>
    </r>
    <r>
      <rPr>
        <b/>
        <sz val="10.5"/>
        <color rgb="FF000000"/>
        <rFont val="Arial"/>
        <family val="2"/>
      </rPr>
      <t>cell L78</t>
    </r>
    <r>
      <rPr>
        <sz val="10.5"/>
        <color rgb="FF000000"/>
        <rFont val="Arial"/>
        <family val="2"/>
      </rPr>
      <t xml:space="preserve"> minus </t>
    </r>
    <r>
      <rPr>
        <b/>
        <sz val="10.5"/>
        <color rgb="FF000000"/>
        <rFont val="Arial"/>
        <family val="2"/>
      </rPr>
      <t>cell L79</t>
    </r>
    <r>
      <rPr>
        <sz val="10.5"/>
        <color rgb="FF000000"/>
        <rFont val="Arial"/>
        <family val="2"/>
      </rPr>
      <t>). The cell will turn green if the number is positive and turn red if the number is negative.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</si>
</sst>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
    <numFmt numFmtId="165" formatCode="&quot;$&quot;#,##0"/>
  </numFmts>
  <fonts count="9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9"/>
      <color theme="1"/>
      <name val="Calibri"/>
      <family val="2"/>
      <scheme val="minor"/>
    </font>
    <font>
      <u/>
      <sz val="11"/>
      <color theme="10"/>
      <name val="Calibri"/>
      <family val="2"/>
      <scheme val="minor"/>
    </font>
    <font>
      <sz val="10"/>
      <name val="Arial"/>
      <family val="2"/>
    </font>
    <font>
      <sz val="10"/>
      <name val="Verdana"/>
      <family val="2"/>
    </font>
    <font>
      <sz val="12"/>
      <color rgb="FFFF0000"/>
      <name val="Calibri"/>
      <family val="2"/>
      <scheme val="minor"/>
    </font>
    <font>
      <sz val="11"/>
      <color rgb="FF000000"/>
      <name val="Calibri"/>
      <family val="2"/>
      <charset val="204"/>
    </font>
    <font>
      <sz val="11"/>
      <color theme="1"/>
      <name val="Arial"/>
      <family val="2"/>
    </font>
    <font>
      <b/>
      <sz val="11"/>
      <color theme="1"/>
      <name val="Arial"/>
      <family val="2"/>
    </font>
    <font>
      <i/>
      <sz val="11"/>
      <color theme="1"/>
      <name val="Arial"/>
      <family val="2"/>
    </font>
    <font>
      <b/>
      <i/>
      <sz val="11"/>
      <color theme="1"/>
      <name val="Arial"/>
      <family val="2"/>
    </font>
    <font>
      <b/>
      <u/>
      <sz val="11"/>
      <color theme="1"/>
      <name val="Calibri"/>
      <family val="2"/>
      <scheme val="minor"/>
    </font>
    <font>
      <b/>
      <sz val="10"/>
      <color rgb="FF403152"/>
      <name val="Calibri"/>
      <family val="2"/>
      <scheme val="minor"/>
    </font>
    <font>
      <b/>
      <sz val="11"/>
      <name val="Arial"/>
      <family val="2"/>
    </font>
    <font>
      <b/>
      <i/>
      <sz val="9"/>
      <name val="Arial"/>
      <family val="2"/>
    </font>
    <font>
      <b/>
      <sz val="10.5"/>
      <name val="Arial"/>
      <family val="2"/>
    </font>
    <font>
      <b/>
      <u/>
      <sz val="10.5"/>
      <name val="Arial"/>
      <family val="2"/>
    </font>
    <font>
      <b/>
      <i/>
      <sz val="10.5"/>
      <name val="Arial"/>
      <family val="2"/>
    </font>
    <font>
      <b/>
      <sz val="10"/>
      <color theme="1"/>
      <name val="Arial"/>
      <family val="2"/>
    </font>
    <font>
      <sz val="14"/>
      <color theme="1"/>
      <name val="Calibri"/>
      <family val="2"/>
      <scheme val="minor"/>
    </font>
    <font>
      <sz val="12"/>
      <color theme="1"/>
      <name val="Calibri"/>
      <family val="2"/>
      <scheme val="minor"/>
    </font>
    <font>
      <sz val="12"/>
      <color rgb="FF000000"/>
      <name val="Arial"/>
      <family val="2"/>
    </font>
    <font>
      <b/>
      <sz val="12"/>
      <color theme="1"/>
      <name val="Arial"/>
      <family val="2"/>
    </font>
    <font>
      <sz val="11"/>
      <color theme="1"/>
      <name val="Calibri"/>
      <family val="2"/>
    </font>
    <font>
      <sz val="10.5"/>
      <color rgb="FF000000"/>
      <name val="Calibri"/>
      <family val="2"/>
    </font>
    <font>
      <b/>
      <sz val="10.5"/>
      <color rgb="FF000000"/>
      <name val="Calibri"/>
      <family val="2"/>
    </font>
    <font>
      <sz val="10"/>
      <color rgb="FF000000"/>
      <name val="Calibri"/>
      <family val="2"/>
    </font>
    <font>
      <sz val="10.5"/>
      <color theme="1"/>
      <name val="Calibri"/>
      <family val="2"/>
    </font>
    <font>
      <b/>
      <sz val="10.5"/>
      <color rgb="FF4F81BD"/>
      <name val="Calibri"/>
      <family val="2"/>
    </font>
    <font>
      <sz val="14"/>
      <color theme="1"/>
      <name val="Arial"/>
      <family val="2"/>
    </font>
    <font>
      <b/>
      <sz val="14"/>
      <color theme="1"/>
      <name val="Arial"/>
      <family val="2"/>
    </font>
    <font>
      <b/>
      <i/>
      <sz val="14"/>
      <color theme="1"/>
      <name val="Arial"/>
      <family val="2"/>
    </font>
    <font>
      <b/>
      <i/>
      <u/>
      <sz val="14"/>
      <color theme="1"/>
      <name val="Arial"/>
      <family val="2"/>
    </font>
    <font>
      <b/>
      <sz val="16"/>
      <color theme="1"/>
      <name val="Calibri"/>
      <family val="2"/>
      <scheme val="minor"/>
    </font>
    <font>
      <sz val="18"/>
      <color theme="1"/>
      <name val="Calibri"/>
      <family val="2"/>
      <scheme val="minor"/>
    </font>
    <font>
      <sz val="12"/>
      <color theme="1"/>
      <name val="Arial"/>
      <family val="2"/>
    </font>
    <font>
      <sz val="10"/>
      <color theme="1"/>
      <name val="Calibri"/>
      <family val="2"/>
    </font>
    <font>
      <b/>
      <sz val="10.5"/>
      <color theme="1"/>
      <name val="Calibri"/>
      <family val="2"/>
    </font>
    <font>
      <sz val="11"/>
      <name val="Arial"/>
      <family val="2"/>
    </font>
    <font>
      <sz val="18"/>
      <color theme="3" tint="0.39997558519241921"/>
      <name val="Arial"/>
      <family val="2"/>
    </font>
    <font>
      <b/>
      <sz val="11"/>
      <color theme="1"/>
      <name val="Arial Unicode MS"/>
      <family val="2"/>
    </font>
    <font>
      <b/>
      <sz val="14"/>
      <name val="Arial Unicode MS"/>
      <family val="2"/>
    </font>
    <font>
      <sz val="12"/>
      <name val="Arial"/>
      <family val="2"/>
    </font>
    <font>
      <b/>
      <sz val="12"/>
      <color theme="4"/>
      <name val="Arial"/>
      <family val="2"/>
    </font>
    <font>
      <sz val="10.5"/>
      <color rgb="FF000000"/>
      <name val="Arial"/>
      <family val="2"/>
    </font>
    <font>
      <b/>
      <sz val="10.5"/>
      <color rgb="FF000000"/>
      <name val="Arial"/>
      <family val="2"/>
    </font>
    <font>
      <b/>
      <sz val="10.5"/>
      <color theme="1"/>
      <name val="Arial"/>
      <family val="2"/>
    </font>
    <font>
      <sz val="10.5"/>
      <color theme="1"/>
      <name val="Arial"/>
      <family val="2"/>
    </font>
    <font>
      <sz val="10.5"/>
      <color rgb="FF0070C0"/>
      <name val="Arial"/>
      <family val="2"/>
    </font>
    <font>
      <b/>
      <sz val="10.5"/>
      <color rgb="FF0070C0"/>
      <name val="Arial"/>
      <family val="2"/>
    </font>
    <font>
      <b/>
      <sz val="10.5"/>
      <color rgb="FF4F81BD"/>
      <name val="Arial"/>
      <family val="2"/>
    </font>
    <font>
      <b/>
      <sz val="10.5"/>
      <color theme="4"/>
      <name val="Arial"/>
      <family val="2"/>
    </font>
    <font>
      <sz val="10.5"/>
      <name val="Arial"/>
      <family val="2"/>
    </font>
    <font>
      <b/>
      <sz val="10.5"/>
      <color theme="3"/>
      <name val="Arial"/>
      <family val="2"/>
    </font>
    <font>
      <i/>
      <sz val="10.5"/>
      <color theme="1"/>
      <name val="Arial"/>
      <family val="2"/>
    </font>
    <font>
      <sz val="10.5"/>
      <color rgb="FF4F81BD"/>
      <name val="Arial"/>
      <family val="2"/>
    </font>
    <font>
      <i/>
      <sz val="10.5"/>
      <color rgb="FF000000"/>
      <name val="Arial"/>
      <family val="2"/>
    </font>
    <font>
      <b/>
      <sz val="14"/>
      <color rgb="FF000000"/>
      <name val="Arial"/>
      <family val="2"/>
    </font>
    <font>
      <sz val="10.5"/>
      <color theme="4"/>
      <name val="Arial"/>
      <family val="2"/>
    </font>
    <font>
      <u/>
      <sz val="10.5"/>
      <color rgb="FF000000"/>
      <name val="Arial"/>
      <family val="2"/>
    </font>
    <font>
      <sz val="10"/>
      <color rgb="FF000000"/>
      <name val="Arial"/>
      <family val="2"/>
    </font>
    <font>
      <b/>
      <sz val="16"/>
      <name val="Arial"/>
      <family val="2"/>
    </font>
    <font>
      <sz val="18"/>
      <color theme="1"/>
      <name val="Arial"/>
      <family val="2"/>
    </font>
    <font>
      <b/>
      <sz val="18"/>
      <color theme="1"/>
      <name val="Arial"/>
      <family val="2"/>
    </font>
    <font>
      <b/>
      <sz val="16"/>
      <color theme="1"/>
      <name val="Arial"/>
      <family val="2"/>
    </font>
    <font>
      <b/>
      <sz val="11"/>
      <color theme="4"/>
      <name val="Arial"/>
      <family val="2"/>
    </font>
    <font>
      <b/>
      <sz val="12"/>
      <color rgb="FF000000"/>
      <name val="Arial"/>
      <family val="2"/>
    </font>
    <font>
      <b/>
      <sz val="16"/>
      <color rgb="FF000000"/>
      <name val="Arial"/>
      <family val="2"/>
    </font>
    <font>
      <b/>
      <i/>
      <sz val="11"/>
      <name val="Arial"/>
      <family val="2"/>
    </font>
    <font>
      <b/>
      <u/>
      <sz val="11"/>
      <name val="Arial"/>
      <family val="2"/>
    </font>
    <font>
      <b/>
      <i/>
      <sz val="12"/>
      <color theme="1"/>
      <name val="Arial"/>
      <family val="2"/>
    </font>
    <font>
      <b/>
      <sz val="12"/>
      <name val="Arial"/>
      <family val="2"/>
    </font>
    <font>
      <sz val="10"/>
      <color rgb="FF222222"/>
      <name val="Arial"/>
      <family val="2"/>
    </font>
    <font>
      <b/>
      <u/>
      <sz val="11"/>
      <color theme="1"/>
      <name val="Arial"/>
      <family val="2"/>
    </font>
    <font>
      <u/>
      <sz val="11"/>
      <color theme="1"/>
      <name val="Arial"/>
      <family val="2"/>
    </font>
    <font>
      <sz val="16"/>
      <color rgb="FF000000"/>
      <name val="Arial"/>
      <family val="2"/>
    </font>
    <font>
      <sz val="16"/>
      <name val="Arial"/>
      <family val="2"/>
    </font>
    <font>
      <i/>
      <sz val="10"/>
      <color theme="1"/>
      <name val="Arial"/>
      <family val="2"/>
    </font>
    <font>
      <i/>
      <sz val="12"/>
      <name val="Arial"/>
      <family val="2"/>
    </font>
    <font>
      <b/>
      <sz val="14"/>
      <name val="Arial"/>
      <family val="2"/>
    </font>
    <font>
      <b/>
      <i/>
      <u/>
      <sz val="12"/>
      <color theme="1"/>
      <name val="Arial"/>
      <family val="2"/>
    </font>
    <font>
      <b/>
      <i/>
      <sz val="12"/>
      <color rgb="FF000000"/>
      <name val="Arial"/>
      <family val="2"/>
    </font>
    <font>
      <b/>
      <i/>
      <u/>
      <sz val="12"/>
      <color rgb="FF000000"/>
      <name val="Arial"/>
      <family val="2"/>
    </font>
    <font>
      <b/>
      <sz val="12"/>
      <color theme="0"/>
      <name val="Arial"/>
      <family val="2"/>
    </font>
    <font>
      <sz val="12"/>
      <color theme="0"/>
      <name val="Arial"/>
      <family val="2"/>
    </font>
    <font>
      <sz val="12"/>
      <color theme="3"/>
      <name val="Arial"/>
      <family val="2"/>
    </font>
    <font>
      <sz val="11"/>
      <color rgb="FF000000"/>
      <name val="Arial"/>
      <family val="2"/>
    </font>
  </fonts>
  <fills count="2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5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6" tint="0.79995117038483843"/>
        <bgColor indexed="64"/>
      </patternFill>
    </fill>
    <fill>
      <patternFill patternType="lightGray">
        <bgColor theme="0"/>
      </patternFill>
    </fill>
    <fill>
      <patternFill patternType="solid">
        <fgColor theme="5" tint="0.59999389629810485"/>
        <bgColor indexed="64"/>
      </patternFill>
    </fill>
    <fill>
      <patternFill patternType="solid">
        <fgColor theme="4"/>
        <bgColor indexed="64"/>
      </patternFill>
    </fill>
    <fill>
      <patternFill patternType="solid">
        <fgColor theme="9" tint="0.39997558519241921"/>
        <bgColor indexed="64"/>
      </patternFill>
    </fill>
    <fill>
      <patternFill patternType="lightGray">
        <bgColor auto="1"/>
      </patternFill>
    </fill>
    <fill>
      <patternFill patternType="lightGray"/>
    </fill>
    <fill>
      <patternFill patternType="solid">
        <fgColor theme="6" tint="0.599963377788628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8" tint="-0.24997711111789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9"/>
      </left>
      <right/>
      <top/>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s>
  <cellStyleXfs count="14">
    <xf numFmtId="0" fontId="0" fillId="0" borderId="0"/>
    <xf numFmtId="0" fontId="6" fillId="0" borderId="0"/>
    <xf numFmtId="0" fontId="8" fillId="0" borderId="0" applyNumberFormat="0" applyFill="0" applyBorder="0" applyAlignment="0" applyProtection="0"/>
    <xf numFmtId="44" fontId="9" fillId="0" borderId="0" applyFont="0" applyFill="0" applyBorder="0" applyAlignment="0" applyProtection="0"/>
    <xf numFmtId="0" fontId="9" fillId="0" borderId="0"/>
    <xf numFmtId="0" fontId="10" fillId="0" borderId="0"/>
    <xf numFmtId="0" fontId="9" fillId="0" borderId="0"/>
    <xf numFmtId="0" fontId="5" fillId="0" borderId="0"/>
    <xf numFmtId="0" fontId="12" fillId="0" borderId="0"/>
    <xf numFmtId="0" fontId="6" fillId="0" borderId="0" applyFill="0"/>
    <xf numFmtId="0" fontId="4" fillId="0" borderId="0"/>
    <xf numFmtId="9"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535">
    <xf numFmtId="0" fontId="0" fillId="0" borderId="0" xfId="0"/>
    <xf numFmtId="164" fontId="13" fillId="0" borderId="1" xfId="1" applyNumberFormat="1" applyFont="1" applyBorder="1" applyAlignment="1" applyProtection="1">
      <alignment horizontal="center"/>
    </xf>
    <xf numFmtId="9" fontId="13" fillId="9" borderId="35" xfId="13" applyFont="1" applyFill="1" applyBorder="1" applyAlignment="1" applyProtection="1">
      <alignment horizontal="center" vertical="center"/>
      <protection locked="0"/>
    </xf>
    <xf numFmtId="9" fontId="44" fillId="9" borderId="37" xfId="13" applyFont="1" applyFill="1" applyBorder="1" applyAlignment="1" applyProtection="1">
      <alignment horizontal="center" vertical="center"/>
      <protection locked="0"/>
    </xf>
    <xf numFmtId="9" fontId="44" fillId="9" borderId="42" xfId="13" applyFont="1" applyFill="1" applyBorder="1" applyAlignment="1" applyProtection="1">
      <alignment horizontal="center" vertical="center"/>
      <protection locked="0"/>
    </xf>
    <xf numFmtId="164" fontId="13" fillId="9" borderId="11" xfId="0" applyNumberFormat="1" applyFont="1" applyFill="1" applyBorder="1" applyAlignment="1" applyProtection="1">
      <alignment horizontal="center" vertical="center"/>
      <protection locked="0"/>
    </xf>
    <xf numFmtId="164" fontId="13" fillId="9" borderId="15" xfId="13" applyNumberFormat="1" applyFont="1" applyFill="1" applyBorder="1" applyAlignment="1" applyProtection="1">
      <alignment horizontal="center" vertical="center"/>
      <protection locked="0"/>
    </xf>
    <xf numFmtId="9" fontId="13" fillId="9" borderId="50" xfId="13" applyFont="1" applyFill="1" applyBorder="1" applyAlignment="1" applyProtection="1">
      <alignment horizontal="center" vertical="center"/>
      <protection locked="0"/>
    </xf>
    <xf numFmtId="9" fontId="14" fillId="9" borderId="11" xfId="13" applyFont="1" applyFill="1" applyBorder="1" applyAlignment="1" applyProtection="1">
      <alignment horizontal="center" vertical="center"/>
      <protection locked="0"/>
    </xf>
    <xf numFmtId="9" fontId="14" fillId="9" borderId="28" xfId="13" applyFont="1" applyFill="1" applyBorder="1" applyAlignment="1" applyProtection="1">
      <alignment horizontal="center" vertical="center"/>
      <protection locked="0"/>
    </xf>
    <xf numFmtId="9" fontId="14" fillId="9" borderId="19" xfId="13" applyFont="1" applyFill="1" applyBorder="1" applyAlignment="1" applyProtection="1">
      <alignment horizontal="center" vertical="center"/>
      <protection locked="0"/>
    </xf>
    <xf numFmtId="9" fontId="14" fillId="9" borderId="13" xfId="13" applyFont="1" applyFill="1" applyBorder="1" applyAlignment="1" applyProtection="1">
      <alignment horizontal="center" vertical="center"/>
      <protection locked="0"/>
    </xf>
    <xf numFmtId="0" fontId="14" fillId="6" borderId="1" xfId="1" applyFont="1" applyFill="1" applyBorder="1" applyAlignment="1" applyProtection="1">
      <alignment horizontal="center" vertical="center" wrapText="1"/>
    </xf>
    <xf numFmtId="164" fontId="14" fillId="14" borderId="1" xfId="1" applyNumberFormat="1" applyFont="1" applyFill="1" applyBorder="1" applyAlignment="1" applyProtection="1">
      <alignment horizontal="center" vertical="center" wrapText="1"/>
    </xf>
    <xf numFmtId="164" fontId="14" fillId="20" borderId="1" xfId="1" applyNumberFormat="1" applyFont="1" applyFill="1" applyBorder="1" applyAlignment="1" applyProtection="1">
      <alignment horizontal="center" vertical="center" wrapText="1"/>
    </xf>
    <xf numFmtId="164" fontId="14" fillId="10" borderId="1" xfId="1" applyNumberFormat="1" applyFont="1" applyFill="1" applyBorder="1" applyAlignment="1" applyProtection="1">
      <alignment horizontal="center" vertical="center" wrapText="1"/>
    </xf>
    <xf numFmtId="164" fontId="14" fillId="15" borderId="1" xfId="1" applyNumberFormat="1" applyFont="1" applyFill="1" applyBorder="1" applyAlignment="1" applyProtection="1">
      <alignment horizontal="center" vertical="center" wrapText="1"/>
    </xf>
    <xf numFmtId="0" fontId="21" fillId="14" borderId="1" xfId="10" applyFont="1" applyFill="1" applyBorder="1" applyAlignment="1" applyProtection="1">
      <alignment horizontal="center" vertical="center" wrapText="1"/>
    </xf>
    <xf numFmtId="0" fontId="21" fillId="20" borderId="1" xfId="10" applyFont="1" applyFill="1" applyBorder="1" applyAlignment="1" applyProtection="1">
      <alignment horizontal="center" vertical="center" wrapText="1"/>
    </xf>
    <xf numFmtId="0" fontId="21" fillId="10" borderId="1" xfId="10" applyFont="1" applyFill="1" applyBorder="1" applyAlignment="1" applyProtection="1">
      <alignment horizontal="center" vertical="center" wrapText="1"/>
    </xf>
    <xf numFmtId="0" fontId="21" fillId="15" borderId="1" xfId="10" applyFont="1" applyFill="1" applyBorder="1" applyAlignment="1" applyProtection="1">
      <alignment horizontal="center" vertical="center" wrapText="1"/>
    </xf>
    <xf numFmtId="49" fontId="14" fillId="4" borderId="30" xfId="1" applyNumberFormat="1" applyFont="1" applyFill="1" applyBorder="1" applyAlignment="1" applyProtection="1">
      <alignment vertical="center"/>
    </xf>
    <xf numFmtId="49" fontId="14" fillId="4" borderId="0" xfId="1" applyNumberFormat="1" applyFont="1" applyFill="1" applyBorder="1" applyAlignment="1" applyProtection="1">
      <alignment vertical="center"/>
    </xf>
    <xf numFmtId="0" fontId="13" fillId="17" borderId="18" xfId="0" applyFont="1" applyFill="1" applyBorder="1" applyAlignment="1" applyProtection="1">
      <alignment vertical="center" wrapText="1"/>
    </xf>
    <xf numFmtId="0" fontId="13" fillId="17" borderId="19" xfId="0" applyFont="1" applyFill="1" applyBorder="1" applyAlignment="1" applyProtection="1">
      <alignment vertical="center" wrapText="1"/>
    </xf>
    <xf numFmtId="9" fontId="14" fillId="16" borderId="59" xfId="13" applyFont="1" applyFill="1" applyBorder="1" applyAlignment="1" applyProtection="1">
      <alignment horizontal="center" vertical="center"/>
    </xf>
    <xf numFmtId="0" fontId="13" fillId="21" borderId="65" xfId="0" applyFont="1" applyFill="1" applyBorder="1" applyAlignment="1" applyProtection="1">
      <alignment vertical="center" wrapText="1"/>
    </xf>
    <xf numFmtId="9" fontId="14" fillId="21" borderId="20" xfId="13" applyFont="1" applyFill="1" applyBorder="1" applyAlignment="1" applyProtection="1">
      <alignment horizontal="center" vertical="center"/>
    </xf>
    <xf numFmtId="9" fontId="19" fillId="7" borderId="19" xfId="11" applyFont="1" applyFill="1" applyBorder="1" applyAlignment="1" applyProtection="1">
      <alignment horizontal="center" vertical="center" wrapText="1"/>
    </xf>
    <xf numFmtId="9" fontId="19" fillId="7" borderId="25" xfId="13" applyFont="1" applyFill="1" applyBorder="1" applyAlignment="1" applyProtection="1">
      <alignment horizontal="center" vertical="center" wrapText="1"/>
    </xf>
    <xf numFmtId="9" fontId="19" fillId="7" borderId="25" xfId="11" applyFont="1" applyFill="1" applyBorder="1" applyAlignment="1" applyProtection="1">
      <alignment horizontal="center" vertical="center" wrapText="1"/>
    </xf>
    <xf numFmtId="9" fontId="19" fillId="7" borderId="66" xfId="13" applyFont="1" applyFill="1" applyBorder="1" applyAlignment="1" applyProtection="1">
      <alignment horizontal="center" vertical="center" wrapText="1"/>
    </xf>
    <xf numFmtId="0" fontId="13" fillId="0" borderId="1" xfId="1" applyFont="1" applyBorder="1" applyAlignment="1" applyProtection="1">
      <alignment wrapText="1"/>
    </xf>
    <xf numFmtId="0" fontId="13" fillId="0" borderId="6" xfId="1" applyFont="1" applyBorder="1" applyAlignment="1" applyProtection="1">
      <alignment wrapText="1"/>
    </xf>
    <xf numFmtId="1" fontId="15" fillId="11" borderId="1" xfId="0" applyNumberFormat="1" applyFont="1" applyFill="1" applyBorder="1" applyAlignment="1" applyProtection="1">
      <alignment horizontal="right"/>
    </xf>
    <xf numFmtId="49" fontId="14" fillId="2" borderId="3" xfId="1" applyNumberFormat="1" applyFont="1" applyFill="1" applyBorder="1" applyAlignment="1" applyProtection="1"/>
    <xf numFmtId="49" fontId="14" fillId="2" borderId="4" xfId="1" applyNumberFormat="1" applyFont="1" applyFill="1" applyBorder="1" applyAlignment="1" applyProtection="1"/>
    <xf numFmtId="49" fontId="15" fillId="0" borderId="8" xfId="1" applyNumberFormat="1" applyFont="1" applyBorder="1" applyAlignment="1" applyProtection="1">
      <alignment horizontal="center" vertical="top" wrapText="1"/>
    </xf>
    <xf numFmtId="49" fontId="13" fillId="0" borderId="8" xfId="1" applyNumberFormat="1" applyFont="1" applyBorder="1" applyAlignment="1" applyProtection="1">
      <alignment wrapText="1"/>
    </xf>
    <xf numFmtId="49" fontId="13" fillId="0" borderId="1" xfId="1" applyNumberFormat="1" applyFont="1" applyBorder="1" applyAlignment="1" applyProtection="1">
      <alignment wrapText="1"/>
    </xf>
    <xf numFmtId="1" fontId="15" fillId="11" borderId="1" xfId="1" applyNumberFormat="1" applyFont="1" applyFill="1" applyBorder="1" applyAlignment="1" applyProtection="1">
      <alignment vertical="top" wrapText="1"/>
    </xf>
    <xf numFmtId="49" fontId="14" fillId="2" borderId="27" xfId="1" applyNumberFormat="1" applyFont="1" applyFill="1" applyBorder="1" applyAlignment="1" applyProtection="1">
      <alignment horizontal="left"/>
    </xf>
    <xf numFmtId="49" fontId="14" fillId="2" borderId="5" xfId="1" applyNumberFormat="1" applyFont="1" applyFill="1" applyBorder="1" applyAlignment="1" applyProtection="1">
      <alignment horizontal="left"/>
    </xf>
    <xf numFmtId="49" fontId="14" fillId="2" borderId="61" xfId="1" applyNumberFormat="1" applyFont="1" applyFill="1" applyBorder="1" applyAlignment="1" applyProtection="1">
      <alignment horizontal="left"/>
    </xf>
    <xf numFmtId="49" fontId="13" fillId="0" borderId="1" xfId="1" applyNumberFormat="1" applyFont="1" applyBorder="1" applyProtection="1"/>
    <xf numFmtId="49" fontId="13" fillId="0" borderId="1" xfId="1" applyNumberFormat="1" applyFont="1" applyFill="1" applyBorder="1" applyAlignment="1" applyProtection="1">
      <alignment horizontal="left"/>
    </xf>
    <xf numFmtId="49" fontId="13" fillId="0" borderId="1" xfId="1" applyNumberFormat="1" applyFont="1" applyFill="1" applyBorder="1" applyProtection="1"/>
    <xf numFmtId="49" fontId="13" fillId="0" borderId="1" xfId="1" applyNumberFormat="1" applyFont="1" applyBorder="1" applyAlignment="1" applyProtection="1">
      <alignment horizontal="left"/>
    </xf>
    <xf numFmtId="49" fontId="13" fillId="3" borderId="1" xfId="1" applyNumberFormat="1" applyFont="1" applyFill="1" applyBorder="1" applyProtection="1"/>
    <xf numFmtId="1" fontId="15" fillId="11" borderId="6" xfId="1" applyNumberFormat="1" applyFont="1" applyFill="1" applyBorder="1" applyAlignment="1" applyProtection="1">
      <alignment horizontal="right"/>
    </xf>
    <xf numFmtId="164" fontId="13" fillId="2" borderId="6" xfId="1" applyNumberFormat="1" applyFont="1" applyFill="1" applyBorder="1" applyAlignment="1" applyProtection="1">
      <alignment horizontal="right"/>
    </xf>
    <xf numFmtId="0" fontId="14" fillId="4" borderId="60" xfId="1" applyFont="1" applyFill="1" applyBorder="1" applyAlignment="1" applyProtection="1"/>
    <xf numFmtId="0" fontId="14" fillId="4" borderId="62" xfId="1" applyFont="1" applyFill="1" applyBorder="1" applyAlignment="1" applyProtection="1"/>
    <xf numFmtId="0" fontId="13" fillId="2" borderId="62" xfId="1" applyFont="1" applyFill="1" applyBorder="1" applyAlignment="1" applyProtection="1"/>
    <xf numFmtId="164" fontId="13" fillId="2" borderId="14" xfId="0" applyNumberFormat="1" applyFont="1" applyFill="1" applyBorder="1" applyProtection="1"/>
    <xf numFmtId="164" fontId="13" fillId="2" borderId="67" xfId="1" applyNumberFormat="1" applyFont="1" applyFill="1" applyBorder="1" applyAlignment="1" applyProtection="1"/>
    <xf numFmtId="164" fontId="13" fillId="7" borderId="1" xfId="1" applyNumberFormat="1" applyFont="1" applyFill="1" applyBorder="1" applyAlignment="1" applyProtection="1">
      <alignment horizontal="center"/>
    </xf>
    <xf numFmtId="49" fontId="13" fillId="0" borderId="1" xfId="1" applyNumberFormat="1" applyFont="1" applyFill="1" applyBorder="1" applyAlignment="1" applyProtection="1">
      <alignment wrapText="1"/>
    </xf>
    <xf numFmtId="0" fontId="15" fillId="11" borderId="2" xfId="1" applyFont="1" applyFill="1" applyBorder="1" applyProtection="1"/>
    <xf numFmtId="0" fontId="13" fillId="11" borderId="5" xfId="1" applyFont="1" applyFill="1" applyBorder="1" applyAlignment="1" applyProtection="1">
      <alignment wrapText="1"/>
    </xf>
    <xf numFmtId="0" fontId="13" fillId="11" borderId="5" xfId="1" applyFont="1" applyFill="1" applyBorder="1" applyAlignment="1" applyProtection="1">
      <alignment horizontal="right"/>
    </xf>
    <xf numFmtId="164" fontId="13" fillId="2" borderId="5" xfId="1" applyNumberFormat="1" applyFont="1" applyFill="1" applyBorder="1" applyAlignment="1" applyProtection="1">
      <alignment horizontal="center"/>
    </xf>
    <xf numFmtId="164" fontId="13" fillId="2" borderId="0" xfId="1" applyNumberFormat="1" applyFont="1" applyFill="1" applyBorder="1" applyAlignment="1" applyProtection="1">
      <alignment horizontal="center"/>
    </xf>
    <xf numFmtId="0" fontId="16" fillId="5" borderId="56" xfId="1" applyFont="1" applyFill="1" applyBorder="1" applyProtection="1"/>
    <xf numFmtId="0" fontId="13" fillId="5" borderId="57" xfId="1" applyFont="1" applyFill="1" applyBorder="1" applyAlignment="1" applyProtection="1">
      <alignment wrapText="1"/>
    </xf>
    <xf numFmtId="0" fontId="13" fillId="5" borderId="57" xfId="1" applyFont="1" applyFill="1" applyBorder="1" applyAlignment="1" applyProtection="1">
      <alignment horizontal="right"/>
    </xf>
    <xf numFmtId="0" fontId="68" fillId="26" borderId="28" xfId="1" applyFont="1" applyFill="1" applyBorder="1" applyAlignment="1" applyProtection="1"/>
    <xf numFmtId="0" fontId="40" fillId="26" borderId="28" xfId="1" applyFont="1" applyFill="1" applyBorder="1" applyAlignment="1" applyProtection="1"/>
    <xf numFmtId="0" fontId="40" fillId="26" borderId="68" xfId="1" applyFont="1" applyFill="1" applyBorder="1" applyAlignment="1" applyProtection="1"/>
    <xf numFmtId="0" fontId="0" fillId="27" borderId="16" xfId="0" applyFill="1" applyBorder="1" applyProtection="1"/>
    <xf numFmtId="0" fontId="0" fillId="27" borderId="0" xfId="0" applyFill="1" applyBorder="1" applyProtection="1"/>
    <xf numFmtId="0" fontId="0" fillId="27" borderId="17" xfId="0" applyFill="1" applyBorder="1" applyProtection="1"/>
    <xf numFmtId="9" fontId="28" fillId="7" borderId="11" xfId="13" applyFont="1" applyFill="1" applyBorder="1" applyProtection="1"/>
    <xf numFmtId="9" fontId="28" fillId="7" borderId="17" xfId="13" applyFont="1" applyFill="1" applyBorder="1" applyProtection="1"/>
    <xf numFmtId="0" fontId="13" fillId="0" borderId="0" xfId="0" applyFont="1" applyProtection="1"/>
    <xf numFmtId="0" fontId="6" fillId="0" borderId="0" xfId="1" applyFont="1" applyBorder="1" applyAlignment="1" applyProtection="1">
      <alignment horizontal="left"/>
    </xf>
    <xf numFmtId="9" fontId="28" fillId="7" borderId="31" xfId="13" applyFont="1" applyFill="1" applyBorder="1" applyProtection="1"/>
    <xf numFmtId="44" fontId="28" fillId="7" borderId="20" xfId="12" applyFont="1" applyFill="1" applyBorder="1" applyProtection="1"/>
    <xf numFmtId="0" fontId="13" fillId="9" borderId="36" xfId="0" applyFont="1" applyFill="1" applyBorder="1" applyAlignment="1" applyProtection="1">
      <alignment vertical="center" wrapText="1"/>
    </xf>
    <xf numFmtId="0" fontId="13" fillId="14" borderId="1" xfId="0" applyFont="1" applyFill="1" applyBorder="1" applyAlignment="1" applyProtection="1">
      <alignment vertical="center"/>
    </xf>
    <xf numFmtId="0" fontId="13" fillId="11" borderId="1" xfId="0" applyFont="1" applyFill="1" applyBorder="1" applyAlignment="1" applyProtection="1">
      <alignment vertical="center" wrapText="1"/>
    </xf>
    <xf numFmtId="0" fontId="13" fillId="20" borderId="37" xfId="0" applyFont="1" applyFill="1" applyBorder="1" applyAlignment="1" applyProtection="1">
      <alignment vertical="center" wrapText="1"/>
    </xf>
    <xf numFmtId="0" fontId="6" fillId="0" borderId="0" xfId="1" applyFont="1" applyFill="1" applyBorder="1" applyAlignment="1" applyProtection="1">
      <alignment horizontal="left"/>
    </xf>
    <xf numFmtId="0" fontId="13" fillId="7" borderId="38" xfId="0" applyFont="1" applyFill="1" applyBorder="1" applyAlignment="1" applyProtection="1">
      <alignment vertical="center" wrapText="1"/>
    </xf>
    <xf numFmtId="0" fontId="13" fillId="10" borderId="39" xfId="0" applyFont="1" applyFill="1" applyBorder="1" applyAlignment="1" applyProtection="1">
      <alignment vertical="center" wrapText="1"/>
    </xf>
    <xf numFmtId="0" fontId="13" fillId="13" borderId="39" xfId="0" applyFont="1" applyFill="1" applyBorder="1" applyAlignment="1" applyProtection="1">
      <alignment vertical="center"/>
    </xf>
    <xf numFmtId="0" fontId="13" fillId="15" borderId="40" xfId="0" applyFont="1" applyFill="1" applyBorder="1" applyAlignment="1" applyProtection="1">
      <alignment vertical="center"/>
    </xf>
    <xf numFmtId="0" fontId="37" fillId="0" borderId="0" xfId="1" applyFont="1" applyFill="1" applyBorder="1" applyAlignment="1" applyProtection="1">
      <alignment vertical="center"/>
    </xf>
    <xf numFmtId="164" fontId="13" fillId="0" borderId="0" xfId="0" applyNumberFormat="1" applyFont="1" applyAlignment="1" applyProtection="1">
      <alignment horizontal="center"/>
    </xf>
    <xf numFmtId="0" fontId="0" fillId="24" borderId="15" xfId="0" applyFill="1" applyBorder="1" applyAlignment="1" applyProtection="1">
      <alignment horizontal="left"/>
    </xf>
    <xf numFmtId="0" fontId="0" fillId="0" borderId="0" xfId="0" applyProtection="1"/>
    <xf numFmtId="0" fontId="0" fillId="0" borderId="0" xfId="0" applyFill="1" applyProtection="1"/>
    <xf numFmtId="0" fontId="13" fillId="10" borderId="39" xfId="0" applyFont="1" applyFill="1" applyBorder="1" applyAlignment="1" applyProtection="1">
      <alignment vertical="center"/>
    </xf>
    <xf numFmtId="0" fontId="0" fillId="0" borderId="19" xfId="0" applyBorder="1" applyProtection="1"/>
    <xf numFmtId="0" fontId="0" fillId="0" borderId="0" xfId="0" applyBorder="1" applyProtection="1"/>
    <xf numFmtId="0" fontId="0" fillId="0" borderId="14" xfId="0" applyBorder="1" applyProtection="1"/>
    <xf numFmtId="0" fontId="0" fillId="0" borderId="16" xfId="0" applyBorder="1" applyProtection="1"/>
    <xf numFmtId="0" fontId="19" fillId="14" borderId="41" xfId="10" applyFont="1" applyFill="1" applyBorder="1" applyAlignment="1" applyProtection="1">
      <alignment horizontal="left" vertical="center" wrapText="1"/>
    </xf>
    <xf numFmtId="0" fontId="19" fillId="20" borderId="41" xfId="10" applyFont="1" applyFill="1" applyBorder="1" applyAlignment="1" applyProtection="1">
      <alignment horizontal="left" vertical="center" wrapText="1"/>
    </xf>
    <xf numFmtId="0" fontId="0" fillId="0" borderId="0" xfId="0" applyFill="1" applyBorder="1" applyProtection="1"/>
    <xf numFmtId="0" fontId="19" fillId="10" borderId="41" xfId="10" applyFont="1" applyFill="1" applyBorder="1" applyAlignment="1" applyProtection="1">
      <alignment horizontal="left" vertical="center" wrapText="1"/>
    </xf>
    <xf numFmtId="0" fontId="28" fillId="0" borderId="0" xfId="0" applyFont="1" applyBorder="1" applyAlignment="1" applyProtection="1">
      <alignment horizontal="left"/>
    </xf>
    <xf numFmtId="0" fontId="19" fillId="15" borderId="41" xfId="10" applyFont="1" applyFill="1" applyBorder="1" applyAlignment="1" applyProtection="1">
      <alignment horizontal="left" vertical="center" wrapText="1"/>
    </xf>
    <xf numFmtId="164" fontId="13" fillId="26" borderId="11" xfId="1" applyNumberFormat="1" applyFont="1" applyFill="1" applyBorder="1" applyAlignment="1" applyProtection="1">
      <alignment horizontal="left" vertical="center" wrapText="1"/>
    </xf>
    <xf numFmtId="9" fontId="0" fillId="13" borderId="42" xfId="0" applyNumberFormat="1" applyFill="1" applyBorder="1" applyAlignment="1" applyProtection="1">
      <alignment horizontal="center" vertical="center"/>
    </xf>
    <xf numFmtId="0" fontId="13" fillId="20" borderId="33" xfId="0" applyFont="1" applyFill="1" applyBorder="1" applyAlignment="1" applyProtection="1">
      <alignment wrapText="1"/>
    </xf>
    <xf numFmtId="0" fontId="13" fillId="26" borderId="11" xfId="0" applyFont="1" applyFill="1" applyBorder="1" applyAlignment="1" applyProtection="1">
      <alignment vertical="center" wrapText="1"/>
    </xf>
    <xf numFmtId="0" fontId="0" fillId="0" borderId="16" xfId="0" applyFill="1" applyBorder="1" applyProtection="1"/>
    <xf numFmtId="164" fontId="13" fillId="26" borderId="23" xfId="0" applyNumberFormat="1" applyFont="1" applyFill="1" applyBorder="1" applyAlignment="1" applyProtection="1">
      <alignment vertical="center" wrapText="1"/>
    </xf>
    <xf numFmtId="0" fontId="78" fillId="0" borderId="0" xfId="0" applyFont="1" applyProtection="1"/>
    <xf numFmtId="0" fontId="48" fillId="0" borderId="0" xfId="0" applyFont="1" applyAlignment="1" applyProtection="1">
      <alignment vertical="center" wrapText="1"/>
    </xf>
    <xf numFmtId="0" fontId="0" fillId="0" borderId="0" xfId="0" applyAlignment="1" applyProtection="1">
      <alignment wrapText="1"/>
    </xf>
    <xf numFmtId="0" fontId="31" fillId="0" borderId="0" xfId="0" applyFont="1" applyAlignment="1" applyProtection="1">
      <alignment vertical="center" wrapText="1"/>
    </xf>
    <xf numFmtId="0" fontId="50" fillId="0" borderId="0" xfId="0" applyFont="1" applyAlignment="1" applyProtection="1">
      <alignment vertical="center" wrapText="1"/>
    </xf>
    <xf numFmtId="0" fontId="52" fillId="0" borderId="0" xfId="0" applyFont="1" applyAlignment="1" applyProtection="1">
      <alignment vertical="center" wrapText="1"/>
    </xf>
    <xf numFmtId="0" fontId="29" fillId="0" borderId="0" xfId="0" applyFont="1" applyAlignment="1" applyProtection="1">
      <alignment vertical="center" wrapText="1"/>
    </xf>
    <xf numFmtId="0" fontId="51" fillId="0" borderId="0" xfId="0" applyFont="1" applyAlignment="1" applyProtection="1">
      <alignment vertical="center" wrapText="1"/>
    </xf>
    <xf numFmtId="0" fontId="33" fillId="0" borderId="0" xfId="0" applyFont="1" applyAlignment="1" applyProtection="1">
      <alignment vertical="center" wrapText="1"/>
    </xf>
    <xf numFmtId="0" fontId="43" fillId="0" borderId="0" xfId="0" applyFont="1" applyAlignment="1" applyProtection="1">
      <alignment vertical="center" wrapText="1"/>
    </xf>
    <xf numFmtId="0" fontId="53" fillId="0" borderId="0" xfId="0" applyFont="1" applyAlignment="1" applyProtection="1">
      <alignment vertical="center" wrapText="1"/>
    </xf>
    <xf numFmtId="0" fontId="63" fillId="0" borderId="0" xfId="0" applyFont="1" applyFill="1" applyAlignment="1" applyProtection="1">
      <alignment horizontal="center" vertical="center" wrapText="1"/>
    </xf>
    <xf numFmtId="0" fontId="34" fillId="0" borderId="0" xfId="0" applyFont="1" applyAlignment="1" applyProtection="1">
      <alignment vertical="center" wrapText="1"/>
    </xf>
    <xf numFmtId="0" fontId="42" fillId="0" borderId="0" xfId="0" applyFont="1" applyAlignment="1" applyProtection="1">
      <alignment vertical="center" wrapText="1"/>
    </xf>
    <xf numFmtId="0" fontId="30" fillId="0" borderId="0" xfId="0" applyFont="1" applyAlignment="1" applyProtection="1">
      <alignment vertical="center" wrapText="1"/>
    </xf>
    <xf numFmtId="0" fontId="32" fillId="0" borderId="0" xfId="0" applyFont="1" applyAlignment="1" applyProtection="1">
      <alignment horizontal="left" vertical="center" wrapText="1"/>
    </xf>
    <xf numFmtId="0" fontId="13" fillId="0" borderId="0" xfId="0" applyFont="1" applyAlignment="1" applyProtection="1">
      <alignment vertical="center" wrapText="1"/>
    </xf>
    <xf numFmtId="0" fontId="66" fillId="0" borderId="0" xfId="0" applyFont="1" applyProtection="1"/>
    <xf numFmtId="164" fontId="41" fillId="26" borderId="11" xfId="0" applyNumberFormat="1" applyFont="1" applyFill="1" applyBorder="1" applyAlignment="1" applyProtection="1">
      <alignment horizontal="left" wrapText="1"/>
    </xf>
    <xf numFmtId="164" fontId="41" fillId="26" borderId="25" xfId="1" applyNumberFormat="1" applyFont="1" applyFill="1" applyBorder="1" applyAlignment="1" applyProtection="1">
      <alignment horizontal="left" vertical="center" wrapText="1"/>
    </xf>
    <xf numFmtId="0" fontId="14" fillId="6" borderId="8" xfId="1" applyFont="1" applyFill="1" applyBorder="1" applyAlignment="1" applyProtection="1">
      <alignment horizontal="center" vertical="center" wrapText="1"/>
    </xf>
    <xf numFmtId="164" fontId="14" fillId="14" borderId="8" xfId="1" applyNumberFormat="1" applyFont="1" applyFill="1" applyBorder="1" applyAlignment="1" applyProtection="1">
      <alignment horizontal="center" vertical="center" wrapText="1"/>
    </xf>
    <xf numFmtId="164" fontId="14" fillId="20" borderId="8" xfId="1" applyNumberFormat="1" applyFont="1" applyFill="1" applyBorder="1" applyAlignment="1" applyProtection="1">
      <alignment horizontal="center" vertical="center" wrapText="1"/>
    </xf>
    <xf numFmtId="164" fontId="14" fillId="10" borderId="8" xfId="1" applyNumberFormat="1" applyFont="1" applyFill="1" applyBorder="1" applyAlignment="1" applyProtection="1">
      <alignment horizontal="center" vertical="center" wrapText="1"/>
    </xf>
    <xf numFmtId="164" fontId="14" fillId="15" borderId="8" xfId="1" applyNumberFormat="1" applyFont="1" applyFill="1" applyBorder="1" applyAlignment="1" applyProtection="1">
      <alignment horizontal="center" vertical="center" wrapText="1"/>
    </xf>
    <xf numFmtId="0" fontId="21" fillId="14" borderId="8" xfId="10" applyFont="1" applyFill="1" applyBorder="1" applyAlignment="1" applyProtection="1">
      <alignment horizontal="center" vertical="center" wrapText="1"/>
    </xf>
    <xf numFmtId="0" fontId="21" fillId="20" borderId="8" xfId="10" applyFont="1" applyFill="1" applyBorder="1" applyAlignment="1" applyProtection="1">
      <alignment horizontal="center" vertical="center" wrapText="1"/>
    </xf>
    <xf numFmtId="0" fontId="21" fillId="10" borderId="8" xfId="10" applyFont="1" applyFill="1" applyBorder="1" applyAlignment="1" applyProtection="1">
      <alignment horizontal="center" vertical="center" wrapText="1"/>
    </xf>
    <xf numFmtId="0" fontId="21" fillId="15" borderId="8" xfId="10" applyFont="1" applyFill="1" applyBorder="1" applyAlignment="1" applyProtection="1">
      <alignment horizontal="center" vertical="center" wrapText="1"/>
    </xf>
    <xf numFmtId="49" fontId="6" fillId="0" borderId="0" xfId="1" applyNumberFormat="1" applyFill="1" applyBorder="1"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vertical="center"/>
    </xf>
    <xf numFmtId="49" fontId="7" fillId="0" borderId="0" xfId="1" applyNumberFormat="1" applyFont="1" applyFill="1" applyBorder="1" applyProtection="1"/>
    <xf numFmtId="49" fontId="6" fillId="0" borderId="0" xfId="1" applyNumberFormat="1" applyFill="1" applyBorder="1" applyProtection="1"/>
    <xf numFmtId="2" fontId="2" fillId="0" borderId="0" xfId="1" applyNumberFormat="1" applyFont="1" applyFill="1" applyBorder="1" applyProtection="1"/>
    <xf numFmtId="0" fontId="6" fillId="0" borderId="0" xfId="1" applyFill="1" applyBorder="1" applyProtection="1"/>
    <xf numFmtId="49" fontId="6" fillId="0" borderId="0" xfId="1" applyNumberFormat="1" applyFill="1" applyBorder="1" applyAlignment="1" applyProtection="1">
      <alignment horizontal="center"/>
    </xf>
    <xf numFmtId="0" fontId="0" fillId="3" borderId="0" xfId="0" applyFill="1" applyProtection="1"/>
    <xf numFmtId="0" fontId="0" fillId="8" borderId="0" xfId="0" applyFill="1" applyProtection="1"/>
    <xf numFmtId="164" fontId="1" fillId="0" borderId="0" xfId="1" applyNumberFormat="1" applyFont="1" applyFill="1" applyBorder="1" applyProtection="1"/>
    <xf numFmtId="164" fontId="13" fillId="0" borderId="0" xfId="1" applyNumberFormat="1" applyFont="1" applyAlignment="1" applyProtection="1">
      <alignment horizontal="center"/>
    </xf>
    <xf numFmtId="0" fontId="6" fillId="0" borderId="0" xfId="1" applyFont="1" applyProtection="1"/>
    <xf numFmtId="0" fontId="27" fillId="0" borderId="0" xfId="0" applyFont="1" applyProtection="1"/>
    <xf numFmtId="0" fontId="6" fillId="0" borderId="0" xfId="1" applyNumberFormat="1" applyFont="1" applyProtection="1"/>
    <xf numFmtId="49" fontId="6" fillId="0" borderId="0" xfId="1" applyNumberFormat="1" applyFont="1" applyAlignment="1" applyProtection="1">
      <alignment wrapText="1"/>
    </xf>
    <xf numFmtId="164" fontId="6" fillId="0" borderId="0" xfId="1" applyNumberFormat="1" applyFont="1" applyAlignment="1" applyProtection="1">
      <alignment horizontal="center"/>
    </xf>
    <xf numFmtId="49" fontId="6" fillId="0" borderId="0" xfId="1" applyNumberFormat="1" applyFont="1" applyProtection="1"/>
    <xf numFmtId="0" fontId="6" fillId="0" borderId="0" xfId="1" applyFont="1" applyAlignment="1" applyProtection="1">
      <alignment wrapText="1"/>
    </xf>
    <xf numFmtId="49" fontId="8" fillId="0" borderId="0" xfId="2" applyNumberFormat="1" applyFont="1" applyProtection="1"/>
    <xf numFmtId="0" fontId="0" fillId="24" borderId="28" xfId="0" applyFill="1" applyBorder="1" applyProtection="1"/>
    <xf numFmtId="0" fontId="0" fillId="24" borderId="26" xfId="0" applyFill="1" applyBorder="1" applyProtection="1"/>
    <xf numFmtId="0" fontId="13" fillId="17" borderId="45" xfId="0" applyFont="1" applyFill="1" applyBorder="1" applyAlignment="1" applyProtection="1">
      <alignment vertical="center" wrapText="1"/>
    </xf>
    <xf numFmtId="0" fontId="13" fillId="17" borderId="28" xfId="0" applyFont="1" applyFill="1" applyBorder="1" applyAlignment="1" applyProtection="1">
      <alignment vertical="center" wrapText="1"/>
    </xf>
    <xf numFmtId="9" fontId="14" fillId="16" borderId="44" xfId="13" applyFont="1" applyFill="1" applyBorder="1" applyAlignment="1" applyProtection="1">
      <alignment horizontal="center" vertical="center"/>
    </xf>
    <xf numFmtId="0" fontId="13" fillId="21" borderId="45" xfId="0" applyFont="1" applyFill="1" applyBorder="1" applyAlignment="1" applyProtection="1">
      <alignment vertical="center" wrapText="1"/>
    </xf>
    <xf numFmtId="9" fontId="14" fillId="21" borderId="28" xfId="13" applyFont="1" applyFill="1" applyBorder="1" applyAlignment="1" applyProtection="1">
      <alignment horizontal="center" vertical="center"/>
    </xf>
    <xf numFmtId="9" fontId="19" fillId="7" borderId="44" xfId="11" applyFont="1" applyFill="1" applyBorder="1" applyAlignment="1" applyProtection="1">
      <alignment horizontal="center" vertical="center" wrapText="1"/>
    </xf>
    <xf numFmtId="9" fontId="19" fillId="7" borderId="44" xfId="13" applyFont="1" applyFill="1" applyBorder="1" applyAlignment="1" applyProtection="1">
      <alignment horizontal="center" vertical="center" wrapText="1"/>
    </xf>
    <xf numFmtId="9" fontId="19" fillId="7" borderId="45" xfId="11" applyFont="1" applyFill="1" applyBorder="1" applyAlignment="1" applyProtection="1">
      <alignment horizontal="center" vertical="center" wrapText="1"/>
    </xf>
    <xf numFmtId="49" fontId="15" fillId="0" borderId="8" xfId="1" applyNumberFormat="1" applyFont="1" applyBorder="1" applyAlignment="1" applyProtection="1">
      <alignment horizontal="center" vertical="center" wrapText="1"/>
    </xf>
    <xf numFmtId="165" fontId="36" fillId="13" borderId="55" xfId="0" applyNumberFormat="1" applyFont="1" applyFill="1" applyBorder="1" applyProtection="1"/>
    <xf numFmtId="0" fontId="25" fillId="22" borderId="23" xfId="1" applyFont="1" applyFill="1" applyBorder="1" applyAlignment="1" applyProtection="1"/>
    <xf numFmtId="164" fontId="28" fillId="11" borderId="35" xfId="1" applyNumberFormat="1" applyFont="1" applyFill="1" applyBorder="1" applyAlignment="1" applyProtection="1">
      <alignment horizontal="right"/>
    </xf>
    <xf numFmtId="164" fontId="28" fillId="22" borderId="23" xfId="0" applyNumberFormat="1" applyFont="1" applyFill="1" applyBorder="1" applyProtection="1"/>
    <xf numFmtId="0" fontId="25" fillId="22" borderId="25" xfId="1" applyFont="1" applyFill="1" applyBorder="1" applyAlignment="1" applyProtection="1"/>
    <xf numFmtId="164" fontId="28" fillId="11" borderId="40" xfId="1" applyNumberFormat="1" applyFont="1" applyFill="1" applyBorder="1" applyAlignment="1" applyProtection="1">
      <alignment horizontal="right"/>
    </xf>
    <xf numFmtId="164" fontId="28" fillId="22" borderId="24" xfId="0" applyNumberFormat="1" applyFont="1" applyFill="1" applyBorder="1" applyProtection="1"/>
    <xf numFmtId="9" fontId="28" fillId="7" borderId="20" xfId="13" applyFont="1" applyFill="1" applyBorder="1" applyProtection="1"/>
    <xf numFmtId="44" fontId="41" fillId="11" borderId="46" xfId="12" applyFont="1" applyFill="1" applyBorder="1" applyProtection="1"/>
    <xf numFmtId="9" fontId="28" fillId="7" borderId="26" xfId="13" applyFont="1" applyFill="1" applyBorder="1" applyProtection="1"/>
    <xf numFmtId="44" fontId="41" fillId="11" borderId="32" xfId="12" applyFont="1" applyFill="1" applyBorder="1" applyProtection="1"/>
    <xf numFmtId="44" fontId="41" fillId="11" borderId="47" xfId="12" applyFont="1" applyFill="1" applyBorder="1" applyProtection="1"/>
    <xf numFmtId="44" fontId="0" fillId="11" borderId="26" xfId="0" applyNumberFormat="1" applyFill="1" applyBorder="1" applyProtection="1"/>
    <xf numFmtId="44" fontId="41" fillId="11" borderId="25" xfId="12" applyFont="1" applyFill="1" applyBorder="1" applyProtection="1"/>
    <xf numFmtId="165" fontId="36" fillId="13" borderId="11" xfId="1" applyNumberFormat="1" applyFont="1" applyFill="1" applyBorder="1" applyAlignment="1" applyProtection="1">
      <alignment horizontal="right" vertical="center"/>
    </xf>
    <xf numFmtId="165" fontId="36" fillId="5" borderId="11" xfId="1" applyNumberFormat="1" applyFont="1" applyFill="1" applyBorder="1" applyAlignment="1" applyProtection="1">
      <alignment horizontal="right" vertical="center"/>
    </xf>
    <xf numFmtId="165" fontId="36" fillId="13" borderId="25" xfId="12" applyNumberFormat="1" applyFont="1" applyFill="1" applyBorder="1" applyAlignment="1" applyProtection="1">
      <alignment horizontal="right" vertical="center"/>
    </xf>
    <xf numFmtId="0" fontId="48" fillId="0" borderId="0" xfId="0" applyFont="1" applyFill="1" applyAlignment="1" applyProtection="1">
      <alignment vertical="center" wrapText="1"/>
    </xf>
    <xf numFmtId="0" fontId="28" fillId="0" borderId="0" xfId="0" applyFont="1" applyFill="1" applyAlignment="1" applyProtection="1">
      <alignment vertical="center" wrapText="1"/>
    </xf>
    <xf numFmtId="0" fontId="72" fillId="0" borderId="0" xfId="0" applyFont="1" applyFill="1" applyAlignment="1" applyProtection="1">
      <alignment horizontal="left" wrapText="1"/>
    </xf>
    <xf numFmtId="0" fontId="14" fillId="0" borderId="11" xfId="0" applyFont="1" applyBorder="1" applyAlignment="1" applyProtection="1">
      <alignment horizontal="center" vertical="center"/>
    </xf>
    <xf numFmtId="0" fontId="14" fillId="9" borderId="31" xfId="0" applyFont="1" applyFill="1" applyBorder="1" applyAlignment="1" applyProtection="1">
      <alignment horizontal="center" vertical="center" wrapText="1"/>
    </xf>
    <xf numFmtId="0" fontId="14" fillId="7" borderId="32" xfId="0" applyFont="1" applyFill="1" applyBorder="1" applyAlignment="1" applyProtection="1">
      <alignment horizontal="center" vertical="center" wrapText="1"/>
    </xf>
    <xf numFmtId="0" fontId="14" fillId="11" borderId="32" xfId="0" applyFont="1" applyFill="1" applyBorder="1" applyAlignment="1" applyProtection="1">
      <alignment horizontal="center" vertical="center" wrapText="1"/>
    </xf>
    <xf numFmtId="0" fontId="14" fillId="13" borderId="32" xfId="0" applyFont="1" applyFill="1" applyBorder="1" applyAlignment="1" applyProtection="1">
      <alignment horizontal="center" vertical="center" wrapText="1"/>
    </xf>
    <xf numFmtId="0" fontId="14" fillId="14" borderId="32" xfId="0" applyFont="1" applyFill="1" applyBorder="1" applyAlignment="1" applyProtection="1">
      <alignment horizontal="center" vertical="center" wrapText="1"/>
    </xf>
    <xf numFmtId="0" fontId="14" fillId="10" borderId="32" xfId="0" applyFont="1" applyFill="1" applyBorder="1" applyAlignment="1" applyProtection="1">
      <alignment horizontal="center" vertical="center" wrapText="1"/>
    </xf>
    <xf numFmtId="0" fontId="14" fillId="20" borderId="32" xfId="0" applyFont="1" applyFill="1" applyBorder="1" applyAlignment="1" applyProtection="1">
      <alignment horizontal="center" vertical="center" wrapText="1"/>
    </xf>
    <xf numFmtId="0" fontId="14" fillId="15" borderId="33" xfId="0" applyFont="1" applyFill="1" applyBorder="1" applyAlignment="1" applyProtection="1">
      <alignment horizontal="center" vertical="center" wrapText="1"/>
    </xf>
    <xf numFmtId="164" fontId="13" fillId="0" borderId="8" xfId="1" applyNumberFormat="1" applyFont="1" applyBorder="1" applyAlignment="1" applyProtection="1">
      <alignment horizontal="center"/>
      <protection locked="0"/>
    </xf>
    <xf numFmtId="164" fontId="13" fillId="0" borderId="1" xfId="1" applyNumberFormat="1" applyFont="1" applyBorder="1" applyAlignment="1" applyProtection="1">
      <alignment horizontal="center"/>
      <protection locked="0"/>
    </xf>
    <xf numFmtId="164" fontId="13" fillId="0" borderId="6" xfId="1" applyNumberFormat="1" applyFont="1" applyBorder="1" applyAlignment="1" applyProtection="1">
      <alignment horizontal="center"/>
      <protection locked="0"/>
    </xf>
    <xf numFmtId="164" fontId="13" fillId="7" borderId="1" xfId="1" applyNumberFormat="1" applyFont="1" applyFill="1" applyBorder="1" applyAlignment="1" applyProtection="1">
      <alignment horizontal="center"/>
      <protection locked="0"/>
    </xf>
    <xf numFmtId="164" fontId="13" fillId="3" borderId="9" xfId="1" applyNumberFormat="1" applyFont="1" applyFill="1" applyBorder="1" applyAlignment="1" applyProtection="1">
      <alignment horizontal="center"/>
      <protection locked="0"/>
    </xf>
    <xf numFmtId="164" fontId="13" fillId="0" borderId="2" xfId="1" applyNumberFormat="1" applyFont="1" applyBorder="1" applyAlignment="1" applyProtection="1">
      <alignment horizontal="center"/>
      <protection locked="0"/>
    </xf>
    <xf numFmtId="164" fontId="13" fillId="6" borderId="1" xfId="1" applyNumberFormat="1" applyFont="1" applyFill="1" applyBorder="1" applyAlignment="1" applyProtection="1">
      <alignment horizontal="center"/>
      <protection locked="0"/>
    </xf>
    <xf numFmtId="0" fontId="28" fillId="0" borderId="13" xfId="0" applyFont="1" applyBorder="1" applyAlignment="1" applyProtection="1"/>
    <xf numFmtId="0" fontId="41" fillId="0" borderId="14" xfId="0" applyFont="1" applyBorder="1" applyAlignment="1" applyProtection="1">
      <alignment vertical="center"/>
    </xf>
    <xf numFmtId="0" fontId="41" fillId="0" borderId="15" xfId="0" applyFont="1" applyBorder="1" applyAlignment="1" applyProtection="1">
      <alignment vertical="center"/>
    </xf>
    <xf numFmtId="0" fontId="0" fillId="0" borderId="0" xfId="0" applyFill="1" applyAlignment="1" applyProtection="1">
      <alignment vertical="center"/>
    </xf>
    <xf numFmtId="0" fontId="14" fillId="0" borderId="12" xfId="0" applyFont="1" applyFill="1" applyBorder="1" applyAlignment="1" applyProtection="1">
      <alignment vertical="center" wrapText="1"/>
    </xf>
    <xf numFmtId="0" fontId="14" fillId="13" borderId="63" xfId="0" applyFont="1" applyFill="1" applyBorder="1" applyAlignment="1" applyProtection="1">
      <alignment horizontal="left" vertical="center" wrapText="1"/>
    </xf>
    <xf numFmtId="0" fontId="15" fillId="0" borderId="8" xfId="1" applyFont="1" applyBorder="1" applyAlignment="1" applyProtection="1">
      <alignment horizontal="center" vertical="center"/>
    </xf>
    <xf numFmtId="164" fontId="13" fillId="9" borderId="1" xfId="1" applyNumberFormat="1" applyFont="1" applyFill="1" applyBorder="1" applyAlignment="1" applyProtection="1">
      <alignment horizontal="center" vertical="center"/>
      <protection locked="0"/>
    </xf>
    <xf numFmtId="164" fontId="13" fillId="2" borderId="0" xfId="1" applyNumberFormat="1" applyFont="1" applyFill="1" applyBorder="1" applyAlignment="1" applyProtection="1">
      <alignment horizontal="center" vertical="center"/>
    </xf>
    <xf numFmtId="0" fontId="68" fillId="26" borderId="28" xfId="1" applyFont="1" applyFill="1" applyBorder="1" applyAlignment="1" applyProtection="1">
      <alignment vertical="center"/>
    </xf>
    <xf numFmtId="164" fontId="13" fillId="0" borderId="0" xfId="0" applyNumberFormat="1" applyFont="1" applyAlignment="1" applyProtection="1">
      <alignment horizontal="center" vertical="center"/>
    </xf>
    <xf numFmtId="164" fontId="13" fillId="0" borderId="0" xfId="1" applyNumberFormat="1" applyFont="1" applyAlignment="1" applyProtection="1">
      <alignment horizontal="center" vertical="center"/>
    </xf>
    <xf numFmtId="164" fontId="6" fillId="0" borderId="0" xfId="1" applyNumberFormat="1" applyFont="1" applyAlignment="1" applyProtection="1">
      <alignment horizontal="center" vertical="center"/>
    </xf>
    <xf numFmtId="44" fontId="13" fillId="9" borderId="8" xfId="12" applyFont="1" applyFill="1" applyBorder="1" applyAlignment="1" applyProtection="1">
      <alignment horizontal="center" vertical="center"/>
      <protection locked="0"/>
    </xf>
    <xf numFmtId="164" fontId="13" fillId="0" borderId="8" xfId="0" applyNumberFormat="1" applyFont="1" applyBorder="1" applyAlignment="1" applyProtection="1">
      <alignment horizontal="center" vertical="center"/>
    </xf>
    <xf numFmtId="44" fontId="13" fillId="9" borderId="1" xfId="12" applyFont="1" applyFill="1" applyBorder="1" applyAlignment="1" applyProtection="1">
      <alignment horizontal="center" vertical="center"/>
      <protection locked="0"/>
    </xf>
    <xf numFmtId="164" fontId="13" fillId="0" borderId="1" xfId="0" applyNumberFormat="1" applyFont="1" applyBorder="1" applyAlignment="1" applyProtection="1">
      <alignment horizontal="center" vertical="center"/>
    </xf>
    <xf numFmtId="44" fontId="13" fillId="9" borderId="6" xfId="12" applyFont="1" applyFill="1" applyBorder="1" applyAlignment="1" applyProtection="1">
      <alignment horizontal="center" vertical="center"/>
      <protection locked="0"/>
    </xf>
    <xf numFmtId="164" fontId="13" fillId="0" borderId="6" xfId="0" applyNumberFormat="1" applyFont="1" applyBorder="1" applyAlignment="1" applyProtection="1">
      <alignment horizontal="center" vertical="center"/>
    </xf>
    <xf numFmtId="164" fontId="15" fillId="11" borderId="1" xfId="0" applyNumberFormat="1" applyFont="1" applyFill="1" applyBorder="1" applyAlignment="1" applyProtection="1">
      <alignment horizontal="center" vertical="center"/>
    </xf>
    <xf numFmtId="164" fontId="15" fillId="11" borderId="1" xfId="1" applyNumberFormat="1" applyFont="1" applyFill="1" applyBorder="1" applyAlignment="1" applyProtection="1">
      <alignment horizontal="center" vertical="center"/>
    </xf>
    <xf numFmtId="164" fontId="15" fillId="11" borderId="1" xfId="1" applyNumberFormat="1" applyFont="1" applyFill="1" applyBorder="1" applyAlignment="1" applyProtection="1">
      <alignment horizontal="center" vertical="center" wrapText="1"/>
    </xf>
    <xf numFmtId="49" fontId="14" fillId="2" borderId="3" xfId="1" applyNumberFormat="1" applyFont="1" applyFill="1" applyBorder="1" applyAlignment="1" applyProtection="1">
      <alignment horizontal="center" vertical="center"/>
    </xf>
    <xf numFmtId="49" fontId="14" fillId="2" borderId="4" xfId="1" applyNumberFormat="1" applyFont="1" applyFill="1" applyBorder="1" applyAlignment="1" applyProtection="1">
      <alignment horizontal="center" vertical="center"/>
    </xf>
    <xf numFmtId="164" fontId="13" fillId="3" borderId="2" xfId="1" applyNumberFormat="1" applyFont="1" applyFill="1" applyBorder="1" applyAlignment="1" applyProtection="1">
      <alignment horizontal="center" vertical="center"/>
    </xf>
    <xf numFmtId="0" fontId="0" fillId="0" borderId="1" xfId="0" applyBorder="1" applyAlignment="1" applyProtection="1">
      <alignment horizontal="center" vertical="center"/>
    </xf>
    <xf numFmtId="164" fontId="13" fillId="0" borderId="2" xfId="1" applyNumberFormat="1" applyFont="1" applyBorder="1" applyAlignment="1" applyProtection="1">
      <alignment horizontal="center" vertical="center"/>
    </xf>
    <xf numFmtId="164" fontId="13" fillId="0" borderId="6" xfId="0" applyNumberFormat="1" applyFont="1" applyFill="1" applyBorder="1" applyAlignment="1" applyProtection="1">
      <alignment horizontal="center" vertical="center"/>
    </xf>
    <xf numFmtId="49" fontId="14" fillId="2" borderId="5" xfId="1" applyNumberFormat="1" applyFont="1" applyFill="1" applyBorder="1" applyAlignment="1" applyProtection="1">
      <alignment horizontal="center" vertical="center"/>
    </xf>
    <xf numFmtId="49" fontId="14" fillId="2" borderId="61" xfId="1" applyNumberFormat="1" applyFont="1" applyFill="1" applyBorder="1" applyAlignment="1" applyProtection="1">
      <alignment horizontal="center" vertical="center"/>
    </xf>
    <xf numFmtId="164" fontId="13" fillId="0" borderId="1" xfId="1" applyNumberFormat="1" applyFont="1" applyBorder="1" applyAlignment="1" applyProtection="1">
      <alignment horizontal="center" vertical="center"/>
    </xf>
    <xf numFmtId="164" fontId="13" fillId="2" borderId="6" xfId="1" applyNumberFormat="1" applyFont="1" applyFill="1" applyBorder="1" applyAlignment="1" applyProtection="1">
      <alignment horizontal="center" vertical="center"/>
    </xf>
    <xf numFmtId="164" fontId="15" fillId="11" borderId="6" xfId="0" applyNumberFormat="1" applyFont="1" applyFill="1" applyBorder="1" applyAlignment="1" applyProtection="1">
      <alignment horizontal="center" vertical="center"/>
    </xf>
    <xf numFmtId="164" fontId="13" fillId="2" borderId="14" xfId="0" applyNumberFormat="1" applyFont="1" applyFill="1" applyBorder="1" applyAlignment="1" applyProtection="1">
      <alignment horizontal="center" vertical="center"/>
    </xf>
    <xf numFmtId="164" fontId="13" fillId="2" borderId="67" xfId="1" applyNumberFormat="1" applyFont="1" applyFill="1" applyBorder="1" applyAlignment="1" applyProtection="1">
      <alignment horizontal="center" vertical="center"/>
    </xf>
    <xf numFmtId="164" fontId="13" fillId="0" borderId="1" xfId="12" applyNumberFormat="1" applyFont="1" applyBorder="1" applyAlignment="1" applyProtection="1">
      <alignment horizontal="center" vertical="center"/>
    </xf>
    <xf numFmtId="44" fontId="13" fillId="0" borderId="1" xfId="12" applyFont="1" applyBorder="1" applyAlignment="1" applyProtection="1">
      <alignment horizontal="center" vertical="center"/>
    </xf>
    <xf numFmtId="164" fontId="0" fillId="11" borderId="1" xfId="0" applyNumberFormat="1" applyFill="1" applyBorder="1" applyAlignment="1" applyProtection="1">
      <alignment horizontal="center" vertical="center"/>
    </xf>
    <xf numFmtId="164" fontId="13" fillId="11" borderId="1" xfId="12" applyNumberFormat="1" applyFont="1" applyFill="1" applyBorder="1" applyAlignment="1" applyProtection="1">
      <alignment horizontal="center" vertical="center"/>
    </xf>
    <xf numFmtId="164" fontId="14" fillId="5" borderId="39" xfId="0" applyNumberFormat="1" applyFont="1" applyFill="1" applyBorder="1" applyAlignment="1" applyProtection="1">
      <alignment horizontal="center" vertical="center"/>
    </xf>
    <xf numFmtId="164" fontId="14" fillId="5" borderId="39" xfId="1" applyNumberFormat="1" applyFont="1" applyFill="1" applyBorder="1" applyAlignment="1" applyProtection="1">
      <alignment horizontal="center" vertical="center"/>
    </xf>
    <xf numFmtId="165" fontId="39" fillId="13" borderId="59" xfId="0" applyNumberFormat="1" applyFont="1" applyFill="1" applyBorder="1" applyAlignment="1" applyProtection="1">
      <alignment horizontal="center" vertical="center"/>
    </xf>
    <xf numFmtId="0" fontId="40" fillId="26" borderId="28" xfId="1" applyFont="1" applyFill="1" applyBorder="1" applyAlignment="1" applyProtection="1">
      <alignment horizontal="center" vertical="center"/>
    </xf>
    <xf numFmtId="0" fontId="40" fillId="26" borderId="68" xfId="1" applyFont="1" applyFill="1" applyBorder="1" applyAlignment="1" applyProtection="1">
      <alignment horizontal="center" vertical="center"/>
    </xf>
    <xf numFmtId="0" fontId="25" fillId="22" borderId="15" xfId="1" applyFont="1" applyFill="1" applyBorder="1" applyAlignment="1" applyProtection="1">
      <alignment horizontal="center" vertical="center"/>
    </xf>
    <xf numFmtId="164" fontId="28" fillId="11" borderId="49" xfId="1" applyNumberFormat="1" applyFont="1" applyFill="1" applyBorder="1" applyAlignment="1" applyProtection="1">
      <alignment horizontal="center" vertical="center"/>
    </xf>
    <xf numFmtId="164" fontId="28" fillId="22" borderId="41" xfId="0" applyNumberFormat="1" applyFont="1" applyFill="1" applyBorder="1" applyAlignment="1" applyProtection="1">
      <alignment horizontal="center" vertical="center"/>
    </xf>
    <xf numFmtId="0" fontId="25" fillId="22" borderId="20" xfId="1" applyFont="1" applyFill="1" applyBorder="1" applyAlignment="1" applyProtection="1">
      <alignment horizontal="center" vertical="center"/>
    </xf>
    <xf numFmtId="164" fontId="28" fillId="11" borderId="50" xfId="1" applyNumberFormat="1" applyFont="1" applyFill="1" applyBorder="1" applyAlignment="1" applyProtection="1">
      <alignment horizontal="center" vertical="center"/>
    </xf>
    <xf numFmtId="164" fontId="28" fillId="22" borderId="66" xfId="0" applyNumberFormat="1" applyFont="1" applyFill="1" applyBorder="1" applyAlignment="1" applyProtection="1">
      <alignment horizontal="center" vertical="center"/>
    </xf>
    <xf numFmtId="9" fontId="28" fillId="7" borderId="23" xfId="13" applyFont="1" applyFill="1" applyBorder="1" applyAlignment="1" applyProtection="1">
      <alignment horizontal="center" vertical="center"/>
    </xf>
    <xf numFmtId="44" fontId="41" fillId="11" borderId="10" xfId="12" applyFont="1" applyFill="1" applyBorder="1" applyAlignment="1" applyProtection="1">
      <alignment horizontal="center" vertical="center"/>
    </xf>
    <xf numFmtId="9" fontId="28" fillId="7" borderId="32" xfId="13" applyFont="1" applyFill="1" applyBorder="1" applyAlignment="1" applyProtection="1">
      <alignment horizontal="center" vertical="center"/>
    </xf>
    <xf numFmtId="44" fontId="41" fillId="11" borderId="4" xfId="12" applyFont="1" applyFill="1" applyBorder="1" applyAlignment="1" applyProtection="1">
      <alignment horizontal="center" vertical="center"/>
    </xf>
    <xf numFmtId="9" fontId="28" fillId="7" borderId="25" xfId="13" applyFont="1" applyFill="1" applyBorder="1" applyAlignment="1" applyProtection="1">
      <alignment horizontal="center" vertical="center"/>
    </xf>
    <xf numFmtId="44" fontId="41" fillId="11" borderId="61" xfId="12" applyFont="1" applyFill="1" applyBorder="1" applyAlignment="1" applyProtection="1">
      <alignment horizontal="center" vertical="center"/>
    </xf>
    <xf numFmtId="164" fontId="41" fillId="26" borderId="28" xfId="0" applyNumberFormat="1" applyFont="1" applyFill="1" applyBorder="1" applyAlignment="1" applyProtection="1">
      <alignment horizontal="center" vertical="center" wrapText="1"/>
    </xf>
    <xf numFmtId="9" fontId="28" fillId="7" borderId="11" xfId="13" applyFont="1" applyFill="1" applyBorder="1" applyAlignment="1" applyProtection="1">
      <alignment horizontal="center" vertical="center"/>
    </xf>
    <xf numFmtId="44" fontId="0" fillId="11" borderId="64" xfId="0" applyNumberFormat="1" applyFill="1" applyBorder="1" applyAlignment="1" applyProtection="1">
      <alignment horizontal="center" vertical="center"/>
    </xf>
    <xf numFmtId="164" fontId="41" fillId="26" borderId="20" xfId="1" applyNumberFormat="1" applyFont="1" applyFill="1" applyBorder="1" applyAlignment="1" applyProtection="1">
      <alignment horizontal="center" vertical="center" wrapText="1"/>
    </xf>
    <xf numFmtId="9" fontId="28" fillId="7" borderId="17" xfId="13" applyFont="1" applyFill="1" applyBorder="1" applyAlignment="1" applyProtection="1">
      <alignment horizontal="center" vertical="center"/>
    </xf>
    <xf numFmtId="44" fontId="41" fillId="11" borderId="66" xfId="12" applyFont="1" applyFill="1" applyBorder="1" applyAlignment="1" applyProtection="1">
      <alignment horizontal="center" vertical="center"/>
    </xf>
    <xf numFmtId="9" fontId="28" fillId="7" borderId="31" xfId="13" applyFont="1" applyFill="1" applyBorder="1" applyAlignment="1" applyProtection="1">
      <alignment horizontal="center" vertical="center"/>
    </xf>
    <xf numFmtId="44" fontId="28" fillId="7" borderId="20" xfId="12" applyFont="1" applyFill="1" applyBorder="1" applyAlignment="1" applyProtection="1">
      <alignment horizontal="center" vertical="center"/>
    </xf>
    <xf numFmtId="165" fontId="36" fillId="13" borderId="64" xfId="1" applyNumberFormat="1" applyFont="1" applyFill="1" applyBorder="1" applyAlignment="1" applyProtection="1">
      <alignment horizontal="center" vertical="center"/>
    </xf>
    <xf numFmtId="165" fontId="70" fillId="5" borderId="64" xfId="1" applyNumberFormat="1" applyFont="1" applyFill="1" applyBorder="1" applyAlignment="1" applyProtection="1">
      <alignment horizontal="center" vertical="center"/>
    </xf>
    <xf numFmtId="165" fontId="70" fillId="13" borderId="11" xfId="12" applyNumberFormat="1" applyFont="1" applyFill="1" applyBorder="1" applyAlignment="1" applyProtection="1">
      <alignment horizontal="center" vertical="center"/>
    </xf>
    <xf numFmtId="0" fontId="26" fillId="0" borderId="0" xfId="1" applyFont="1"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xf>
    <xf numFmtId="49" fontId="7" fillId="0" borderId="0" xfId="1" applyNumberFormat="1" applyFont="1" applyBorder="1" applyAlignment="1" applyProtection="1">
      <alignment horizontal="center" vertical="center"/>
    </xf>
    <xf numFmtId="0" fontId="26" fillId="3" borderId="0" xfId="1" applyFont="1" applyFill="1" applyBorder="1" applyAlignment="1" applyProtection="1">
      <alignment horizontal="center" vertical="center" wrapText="1"/>
    </xf>
    <xf numFmtId="0" fontId="27" fillId="0" borderId="0" xfId="0" applyFont="1" applyAlignment="1" applyProtection="1">
      <alignment horizontal="center" vertical="center"/>
    </xf>
    <xf numFmtId="49" fontId="6" fillId="0" borderId="0" xfId="1" applyNumberFormat="1" applyBorder="1" applyAlignment="1" applyProtection="1">
      <alignment horizontal="center" vertical="center"/>
    </xf>
    <xf numFmtId="0" fontId="6" fillId="0" borderId="0" xfId="1" applyBorder="1" applyAlignment="1" applyProtection="1">
      <alignment horizontal="center" vertical="center"/>
    </xf>
    <xf numFmtId="0" fontId="0" fillId="0" borderId="69" xfId="0" applyBorder="1" applyAlignment="1" applyProtection="1">
      <alignment horizontal="center" vertical="center"/>
    </xf>
    <xf numFmtId="49" fontId="13" fillId="0" borderId="1" xfId="1" applyNumberFormat="1" applyFont="1" applyBorder="1" applyAlignment="1" applyProtection="1">
      <alignment horizontal="center" vertical="center"/>
    </xf>
    <xf numFmtId="49" fontId="13" fillId="0" borderId="6" xfId="1" applyNumberFormat="1" applyFont="1" applyBorder="1" applyAlignment="1" applyProtection="1">
      <alignment horizontal="center" vertical="center"/>
    </xf>
    <xf numFmtId="49" fontId="13" fillId="0" borderId="8" xfId="1" applyNumberFormat="1" applyFont="1" applyBorder="1" applyAlignment="1" applyProtection="1">
      <alignment horizontal="center" vertical="center"/>
    </xf>
    <xf numFmtId="0" fontId="13" fillId="0" borderId="1" xfId="1" applyFont="1" applyBorder="1" applyAlignment="1" applyProtection="1">
      <alignment horizontal="center" vertical="center" wrapText="1"/>
    </xf>
    <xf numFmtId="0" fontId="13" fillId="0" borderId="1" xfId="1" applyFont="1" applyBorder="1" applyAlignment="1" applyProtection="1">
      <alignment horizontal="center" vertical="center"/>
    </xf>
    <xf numFmtId="49" fontId="13" fillId="3" borderId="1" xfId="1" applyNumberFormat="1" applyFont="1" applyFill="1" applyBorder="1" applyAlignment="1" applyProtection="1">
      <alignment horizontal="center" vertical="center"/>
    </xf>
    <xf numFmtId="2" fontId="13" fillId="0" borderId="1" xfId="1" applyNumberFormat="1" applyFont="1" applyBorder="1" applyAlignment="1" applyProtection="1">
      <alignment horizontal="center" vertical="center"/>
    </xf>
    <xf numFmtId="2" fontId="13" fillId="0" borderId="1" xfId="1" applyNumberFormat="1" applyFont="1" applyFill="1" applyBorder="1" applyAlignment="1" applyProtection="1">
      <alignment horizontal="center" vertical="center"/>
    </xf>
    <xf numFmtId="0" fontId="13" fillId="9" borderId="8" xfId="1" applyNumberFormat="1" applyFont="1" applyFill="1" applyBorder="1" applyAlignment="1" applyProtection="1">
      <alignment horizontal="center" vertical="center"/>
      <protection locked="0"/>
    </xf>
    <xf numFmtId="0" fontId="13" fillId="9" borderId="1" xfId="1" applyNumberFormat="1" applyFont="1" applyFill="1" applyBorder="1" applyAlignment="1" applyProtection="1">
      <alignment horizontal="center" vertical="center"/>
      <protection locked="0"/>
    </xf>
    <xf numFmtId="1" fontId="13" fillId="9" borderId="8" xfId="1" applyNumberFormat="1" applyFont="1" applyFill="1" applyBorder="1" applyAlignment="1" applyProtection="1">
      <alignment horizontal="center" vertical="center"/>
      <protection locked="0"/>
    </xf>
    <xf numFmtId="1" fontId="13" fillId="9" borderId="1" xfId="1" applyNumberFormat="1" applyFont="1" applyFill="1" applyBorder="1" applyAlignment="1" applyProtection="1">
      <alignment horizontal="center" vertical="center"/>
      <protection locked="0"/>
    </xf>
    <xf numFmtId="164" fontId="13" fillId="0" borderId="8" xfId="1" applyNumberFormat="1" applyFont="1" applyBorder="1" applyAlignment="1" applyProtection="1">
      <alignment horizontal="center" vertical="center"/>
    </xf>
    <xf numFmtId="164" fontId="13" fillId="0" borderId="6" xfId="1" applyNumberFormat="1" applyFont="1" applyBorder="1" applyAlignment="1" applyProtection="1">
      <alignment horizontal="center" vertical="center"/>
    </xf>
    <xf numFmtId="0" fontId="13" fillId="9" borderId="8" xfId="1" applyNumberFormat="1" applyFont="1" applyFill="1" applyBorder="1" applyAlignment="1" applyProtection="1">
      <alignment horizontal="center" vertical="center"/>
    </xf>
    <xf numFmtId="44" fontId="13" fillId="9" borderId="8" xfId="12" applyFont="1" applyFill="1" applyBorder="1" applyAlignment="1" applyProtection="1">
      <alignment horizontal="center" vertical="center"/>
    </xf>
    <xf numFmtId="0" fontId="13" fillId="9" borderId="1" xfId="1" applyNumberFormat="1" applyFont="1" applyFill="1" applyBorder="1" applyAlignment="1" applyProtection="1">
      <alignment horizontal="center" vertical="center"/>
    </xf>
    <xf numFmtId="44" fontId="13" fillId="9" borderId="1" xfId="12" applyFont="1" applyFill="1" applyBorder="1" applyAlignment="1" applyProtection="1">
      <alignment horizontal="center" vertical="center"/>
    </xf>
    <xf numFmtId="44" fontId="13" fillId="9" borderId="6" xfId="12" applyFont="1" applyFill="1" applyBorder="1" applyAlignment="1" applyProtection="1">
      <alignment horizontal="center" vertical="center"/>
    </xf>
    <xf numFmtId="164" fontId="13" fillId="3" borderId="9" xfId="1" applyNumberFormat="1" applyFont="1" applyFill="1" applyBorder="1" applyAlignment="1" applyProtection="1">
      <alignment horizontal="center" vertical="center"/>
    </xf>
    <xf numFmtId="1" fontId="13" fillId="9" borderId="8" xfId="1" applyNumberFormat="1" applyFont="1" applyFill="1" applyBorder="1" applyAlignment="1" applyProtection="1">
      <alignment horizontal="center" vertical="center"/>
    </xf>
    <xf numFmtId="1" fontId="13" fillId="9" borderId="1" xfId="1" applyNumberFormat="1" applyFont="1" applyFill="1" applyBorder="1" applyAlignment="1" applyProtection="1">
      <alignment horizontal="center" vertical="center"/>
    </xf>
    <xf numFmtId="164" fontId="13" fillId="9" borderId="1" xfId="1" applyNumberFormat="1" applyFont="1" applyFill="1" applyBorder="1" applyAlignment="1" applyProtection="1">
      <alignment horizontal="center" vertical="center"/>
    </xf>
    <xf numFmtId="164" fontId="15" fillId="11" borderId="1" xfId="1" applyNumberFormat="1" applyFont="1" applyFill="1" applyBorder="1" applyAlignment="1" applyProtection="1">
      <alignment horizontal="center" vertical="top" wrapText="1"/>
    </xf>
    <xf numFmtId="164" fontId="15" fillId="11" borderId="6" xfId="0" applyNumberFormat="1" applyFont="1" applyFill="1" applyBorder="1" applyAlignment="1" applyProtection="1">
      <alignment horizontal="center"/>
    </xf>
    <xf numFmtId="164" fontId="15" fillId="11" borderId="1" xfId="0" applyNumberFormat="1" applyFont="1" applyFill="1" applyBorder="1" applyAlignment="1" applyProtection="1">
      <alignment horizontal="center"/>
    </xf>
    <xf numFmtId="164" fontId="15" fillId="11" borderId="1" xfId="1" applyNumberFormat="1" applyFont="1" applyFill="1" applyBorder="1" applyAlignment="1" applyProtection="1">
      <alignment horizontal="center"/>
    </xf>
    <xf numFmtId="164" fontId="15" fillId="11" borderId="1" xfId="1" applyNumberFormat="1" applyFont="1" applyFill="1" applyBorder="1" applyAlignment="1" applyProtection="1">
      <alignment horizontal="center" wrapText="1"/>
    </xf>
    <xf numFmtId="164" fontId="13" fillId="7" borderId="1" xfId="1" applyNumberFormat="1" applyFont="1" applyFill="1" applyBorder="1" applyAlignment="1" applyProtection="1">
      <alignment horizontal="center" vertical="center"/>
    </xf>
    <xf numFmtId="164" fontId="13" fillId="6" borderId="1" xfId="1" applyNumberFormat="1" applyFont="1" applyFill="1" applyBorder="1" applyAlignment="1" applyProtection="1">
      <alignment horizontal="center" vertical="center"/>
    </xf>
    <xf numFmtId="0" fontId="47" fillId="0" borderId="23" xfId="0" applyFont="1" applyBorder="1" applyAlignment="1" applyProtection="1">
      <alignment horizontal="center" vertical="center" wrapText="1"/>
    </xf>
    <xf numFmtId="0" fontId="41" fillId="0" borderId="0" xfId="0" applyFont="1" applyAlignment="1" applyProtection="1">
      <alignment vertical="center" wrapText="1"/>
    </xf>
    <xf numFmtId="0" fontId="46" fillId="12" borderId="23" xfId="0" applyFont="1" applyFill="1" applyBorder="1" applyAlignment="1" applyProtection="1">
      <alignment horizontal="center" vertical="center" wrapText="1"/>
    </xf>
    <xf numFmtId="0" fontId="46" fillId="19" borderId="24" xfId="0" applyFont="1" applyFill="1" applyBorder="1" applyAlignment="1" applyProtection="1">
      <alignment horizontal="center" vertical="center" wrapText="1"/>
    </xf>
    <xf numFmtId="0" fontId="46" fillId="10" borderId="25" xfId="0" applyFont="1" applyFill="1" applyBorder="1" applyAlignment="1" applyProtection="1">
      <alignment horizontal="center" vertical="center" wrapText="1"/>
    </xf>
    <xf numFmtId="0" fontId="3" fillId="0" borderId="0" xfId="0" applyFont="1" applyBorder="1" applyAlignment="1" applyProtection="1">
      <alignment wrapText="1"/>
    </xf>
    <xf numFmtId="0" fontId="41" fillId="0" borderId="0" xfId="0" applyFont="1" applyAlignment="1" applyProtection="1">
      <alignment wrapText="1"/>
    </xf>
    <xf numFmtId="0" fontId="28" fillId="0" borderId="0" xfId="0" applyFont="1" applyFill="1" applyAlignment="1" applyProtection="1">
      <alignment wrapText="1"/>
    </xf>
    <xf numFmtId="0" fontId="77" fillId="0" borderId="0" xfId="0" applyFont="1" applyFill="1" applyAlignment="1" applyProtection="1">
      <alignment vertical="center" wrapText="1"/>
    </xf>
    <xf numFmtId="0" fontId="77" fillId="0" borderId="0" xfId="0" applyFont="1" applyFill="1" applyBorder="1" applyAlignment="1" applyProtection="1">
      <alignment vertical="center" wrapText="1"/>
    </xf>
    <xf numFmtId="0" fontId="77" fillId="0" borderId="0" xfId="0" applyFont="1" applyAlignment="1" applyProtection="1">
      <alignment vertical="center" wrapText="1"/>
    </xf>
    <xf numFmtId="0" fontId="0" fillId="0" borderId="0" xfId="0" applyAlignment="1" applyProtection="1">
      <alignment vertical="center" wrapText="1"/>
    </xf>
    <xf numFmtId="0" fontId="3" fillId="0" borderId="0" xfId="0" applyFont="1" applyFill="1" applyBorder="1" applyAlignment="1" applyProtection="1">
      <alignment vertical="center" wrapText="1"/>
    </xf>
    <xf numFmtId="0" fontId="0" fillId="0" borderId="0" xfId="0" applyFill="1" applyAlignment="1" applyProtection="1">
      <alignment vertical="center" wrapText="1"/>
    </xf>
    <xf numFmtId="0" fontId="83" fillId="0" borderId="0" xfId="0" applyFont="1" applyAlignment="1" applyProtection="1">
      <alignment vertical="center" wrapText="1"/>
    </xf>
    <xf numFmtId="0" fontId="18" fillId="0" borderId="22" xfId="0" applyFont="1" applyFill="1" applyBorder="1" applyAlignment="1" applyProtection="1">
      <alignment horizontal="center" vertical="top" wrapText="1"/>
    </xf>
    <xf numFmtId="0" fontId="0" fillId="0" borderId="21" xfId="0" applyBorder="1" applyProtection="1"/>
    <xf numFmtId="0" fontId="13" fillId="15" borderId="23" xfId="0" applyFont="1" applyFill="1" applyBorder="1" applyAlignment="1" applyProtection="1">
      <alignment vertical="center" wrapText="1"/>
    </xf>
    <xf numFmtId="0" fontId="14" fillId="0" borderId="19" xfId="0" applyFont="1" applyFill="1" applyBorder="1" applyAlignment="1" applyProtection="1">
      <alignment horizontal="left" vertical="center" wrapText="1"/>
    </xf>
    <xf numFmtId="9" fontId="24" fillId="0" borderId="19" xfId="0" applyNumberFormat="1" applyFont="1" applyFill="1" applyBorder="1" applyAlignment="1" applyProtection="1">
      <alignment horizontal="center" vertical="center"/>
    </xf>
    <xf numFmtId="49" fontId="13" fillId="0" borderId="8" xfId="1" applyNumberFormat="1" applyFont="1" applyBorder="1" applyProtection="1"/>
    <xf numFmtId="164" fontId="13" fillId="0" borderId="8" xfId="1" applyNumberFormat="1" applyFont="1" applyBorder="1" applyAlignment="1" applyProtection="1">
      <alignment horizontal="center"/>
    </xf>
    <xf numFmtId="164" fontId="13" fillId="9" borderId="3" xfId="1" applyNumberFormat="1" applyFont="1" applyFill="1" applyBorder="1" applyAlignment="1" applyProtection="1">
      <alignment horizontal="center" vertical="center"/>
      <protection locked="0"/>
    </xf>
    <xf numFmtId="0" fontId="92" fillId="0" borderId="1" xfId="0" applyFont="1" applyBorder="1" applyAlignment="1">
      <alignment horizontal="center" vertical="center" wrapText="1"/>
    </xf>
    <xf numFmtId="8" fontId="92" fillId="0" borderId="1" xfId="0" applyNumberFormat="1" applyFont="1" applyBorder="1" applyAlignment="1">
      <alignment horizontal="center" vertical="center" wrapText="1"/>
    </xf>
    <xf numFmtId="0" fontId="13" fillId="9" borderId="0" xfId="0" applyFont="1" applyFill="1" applyProtection="1"/>
    <xf numFmtId="8" fontId="13" fillId="0" borderId="1" xfId="0" applyNumberFormat="1" applyFont="1" applyBorder="1" applyAlignment="1" applyProtection="1">
      <alignment horizontal="center"/>
    </xf>
    <xf numFmtId="164" fontId="13" fillId="0" borderId="1" xfId="0" applyNumberFormat="1" applyFont="1" applyBorder="1" applyAlignment="1" applyProtection="1">
      <alignment horizontal="center"/>
    </xf>
    <xf numFmtId="0" fontId="13" fillId="0" borderId="1" xfId="0" applyFont="1" applyBorder="1" applyAlignment="1" applyProtection="1">
      <alignment horizontal="center"/>
    </xf>
    <xf numFmtId="0" fontId="13" fillId="9" borderId="1" xfId="0" applyFont="1" applyFill="1" applyBorder="1" applyProtection="1"/>
    <xf numFmtId="0" fontId="13" fillId="0" borderId="1" xfId="0" applyFont="1" applyBorder="1" applyProtection="1"/>
    <xf numFmtId="8" fontId="92" fillId="0" borderId="1" xfId="0" applyNumberFormat="1" applyFont="1" applyFill="1" applyBorder="1" applyAlignment="1" applyProtection="1">
      <alignment horizontal="center" vertical="center" wrapText="1"/>
    </xf>
    <xf numFmtId="0" fontId="13" fillId="0" borderId="1" xfId="0" applyFont="1" applyBorder="1" applyAlignment="1" applyProtection="1">
      <alignment horizontal="center" vertical="center"/>
    </xf>
    <xf numFmtId="0" fontId="28" fillId="24" borderId="0" xfId="0" applyFont="1" applyFill="1" applyAlignment="1" applyProtection="1">
      <alignment vertical="center"/>
    </xf>
    <xf numFmtId="0" fontId="89" fillId="25" borderId="0" xfId="0" applyFont="1" applyFill="1" applyAlignment="1" applyProtection="1">
      <alignment horizontal="center" vertical="center" wrapText="1"/>
    </xf>
    <xf numFmtId="0" fontId="45" fillId="0" borderId="0" xfId="0" applyFont="1" applyAlignment="1" applyProtection="1">
      <alignment horizontal="left" wrapText="1"/>
    </xf>
    <xf numFmtId="0" fontId="28" fillId="24" borderId="0" xfId="0" applyFont="1" applyFill="1" applyAlignment="1" applyProtection="1">
      <alignment horizontal="left" vertical="center" wrapText="1"/>
    </xf>
    <xf numFmtId="0" fontId="76" fillId="24" borderId="0" xfId="0" applyFont="1" applyFill="1" applyAlignment="1" applyProtection="1">
      <alignment horizontal="left" vertical="center" wrapText="1"/>
    </xf>
    <xf numFmtId="0" fontId="87" fillId="24" borderId="0" xfId="0" applyFont="1" applyFill="1" applyAlignment="1" applyProtection="1">
      <alignment horizontal="left" vertical="center" wrapText="1"/>
    </xf>
    <xf numFmtId="0" fontId="85" fillId="24" borderId="57" xfId="0" applyFont="1" applyFill="1" applyBorder="1" applyAlignment="1" applyProtection="1">
      <alignment horizontal="left" vertical="center"/>
    </xf>
    <xf numFmtId="0" fontId="13" fillId="15" borderId="12" xfId="0" applyFont="1" applyFill="1" applyBorder="1" applyAlignment="1" applyProtection="1">
      <alignment horizontal="left" vertical="center" wrapText="1"/>
    </xf>
    <xf numFmtId="0" fontId="13" fillId="15" borderId="26" xfId="0" applyFont="1" applyFill="1" applyBorder="1" applyAlignment="1" applyProtection="1">
      <alignment horizontal="left" vertical="center" wrapText="1"/>
    </xf>
    <xf numFmtId="164" fontId="13" fillId="2" borderId="12" xfId="0" applyNumberFormat="1" applyFont="1" applyFill="1" applyBorder="1" applyAlignment="1" applyProtection="1">
      <alignment horizontal="left" vertical="center" wrapText="1"/>
    </xf>
    <xf numFmtId="164" fontId="13" fillId="2" borderId="26" xfId="0" applyNumberFormat="1" applyFont="1" applyFill="1" applyBorder="1" applyAlignment="1" applyProtection="1">
      <alignment horizontal="left" vertical="center" wrapText="1"/>
    </xf>
    <xf numFmtId="0" fontId="41" fillId="0" borderId="18" xfId="0" applyFont="1" applyBorder="1" applyAlignment="1" applyProtection="1">
      <alignment vertical="center" wrapText="1"/>
    </xf>
    <xf numFmtId="0" fontId="41" fillId="0" borderId="19" xfId="0" applyFont="1" applyBorder="1" applyAlignment="1" applyProtection="1">
      <alignment vertical="center" wrapText="1"/>
    </xf>
    <xf numFmtId="0" fontId="41" fillId="0" borderId="20" xfId="0" applyFont="1" applyBorder="1" applyAlignment="1" applyProtection="1">
      <alignment vertical="center" wrapText="1"/>
    </xf>
    <xf numFmtId="0" fontId="14" fillId="0" borderId="13" xfId="0" applyFont="1" applyBorder="1" applyAlignment="1" applyProtection="1">
      <alignment horizontal="center"/>
    </xf>
    <xf numFmtId="0" fontId="14" fillId="0" borderId="14" xfId="0" applyFont="1" applyBorder="1" applyAlignment="1" applyProtection="1">
      <alignment horizontal="center"/>
    </xf>
    <xf numFmtId="0" fontId="14" fillId="0" borderId="15" xfId="0" applyFont="1" applyBorder="1" applyAlignment="1" applyProtection="1">
      <alignment horizontal="center"/>
    </xf>
    <xf numFmtId="0" fontId="28" fillId="0" borderId="12" xfId="0" applyFont="1" applyBorder="1" applyAlignment="1" applyProtection="1">
      <alignment horizontal="center" vertical="center"/>
    </xf>
    <xf numFmtId="0" fontId="28" fillId="0" borderId="26" xfId="0" applyFont="1" applyBorder="1" applyAlignment="1" applyProtection="1">
      <alignment horizontal="center" vertical="center"/>
    </xf>
    <xf numFmtId="0" fontId="73" fillId="24" borderId="12" xfId="0" applyFont="1" applyFill="1" applyBorder="1" applyAlignment="1" applyProtection="1">
      <alignment horizontal="left" vertical="center" wrapText="1"/>
    </xf>
    <xf numFmtId="0" fontId="73" fillId="24" borderId="28" xfId="0" applyFont="1" applyFill="1" applyBorder="1" applyAlignment="1" applyProtection="1">
      <alignment horizontal="left" vertical="center" wrapText="1"/>
    </xf>
    <xf numFmtId="0" fontId="28" fillId="0" borderId="28" xfId="0" applyFont="1" applyBorder="1" applyAlignment="1" applyProtection="1">
      <alignment horizontal="center" vertical="center"/>
    </xf>
    <xf numFmtId="0" fontId="28" fillId="0" borderId="19" xfId="0" applyFont="1" applyFill="1" applyBorder="1" applyAlignment="1" applyProtection="1">
      <alignment horizontal="center" vertical="center" wrapText="1"/>
    </xf>
    <xf numFmtId="164" fontId="13" fillId="26" borderId="23" xfId="0" applyNumberFormat="1" applyFont="1" applyFill="1" applyBorder="1" applyAlignment="1" applyProtection="1">
      <alignment horizontal="left" vertical="center" wrapText="1"/>
    </xf>
    <xf numFmtId="164" fontId="13" fillId="26" borderId="24" xfId="0" applyNumberFormat="1" applyFont="1" applyFill="1" applyBorder="1" applyAlignment="1" applyProtection="1">
      <alignment horizontal="left" vertical="center" wrapText="1"/>
    </xf>
    <xf numFmtId="164" fontId="13" fillId="26" borderId="25" xfId="0" applyNumberFormat="1" applyFont="1" applyFill="1" applyBorder="1" applyAlignment="1" applyProtection="1">
      <alignment horizontal="left" vertical="center" wrapText="1"/>
    </xf>
    <xf numFmtId="0" fontId="13" fillId="14" borderId="48" xfId="0" applyFont="1" applyFill="1" applyBorder="1" applyAlignment="1" applyProtection="1">
      <alignment horizontal="left" vertical="center"/>
    </xf>
    <xf numFmtId="0" fontId="13" fillId="14" borderId="49" xfId="0" applyFont="1" applyFill="1" applyBorder="1" applyAlignment="1" applyProtection="1">
      <alignment horizontal="left" vertical="center"/>
    </xf>
    <xf numFmtId="0" fontId="13" fillId="10" borderId="51" xfId="0" applyFont="1" applyFill="1" applyBorder="1" applyAlignment="1" applyProtection="1">
      <alignment horizontal="left" vertical="center" wrapText="1"/>
    </xf>
    <xf numFmtId="0" fontId="13" fillId="10" borderId="52" xfId="0" applyFont="1" applyFill="1" applyBorder="1" applyAlignment="1" applyProtection="1">
      <alignment horizontal="left" vertical="center" wrapText="1"/>
    </xf>
    <xf numFmtId="0" fontId="13" fillId="20" borderId="43" xfId="0" applyFont="1" applyFill="1" applyBorder="1" applyAlignment="1" applyProtection="1">
      <alignment horizontal="left" vertical="center" wrapText="1"/>
    </xf>
    <xf numFmtId="0" fontId="13" fillId="20" borderId="50" xfId="0" applyFont="1" applyFill="1" applyBorder="1" applyAlignment="1" applyProtection="1">
      <alignment horizontal="left" vertical="center" wrapText="1"/>
    </xf>
    <xf numFmtId="0" fontId="41" fillId="15" borderId="43" xfId="0" applyFont="1" applyFill="1" applyBorder="1" applyAlignment="1" applyProtection="1">
      <alignment horizontal="left" vertical="center" wrapText="1"/>
    </xf>
    <xf numFmtId="0" fontId="41" fillId="15" borderId="50" xfId="0" applyFont="1" applyFill="1" applyBorder="1" applyAlignment="1" applyProtection="1">
      <alignment horizontal="left" vertical="center" wrapText="1"/>
    </xf>
    <xf numFmtId="0" fontId="41" fillId="15" borderId="18" xfId="0" applyFont="1" applyFill="1" applyBorder="1" applyAlignment="1" applyProtection="1">
      <alignment horizontal="left" vertical="center" wrapText="1"/>
    </xf>
    <xf numFmtId="0" fontId="41" fillId="15" borderId="20" xfId="0" applyFont="1" applyFill="1" applyBorder="1" applyAlignment="1" applyProtection="1">
      <alignment horizontal="left" vertical="center" wrapText="1"/>
    </xf>
    <xf numFmtId="0" fontId="41" fillId="15" borderId="12" xfId="0" applyFont="1" applyFill="1" applyBorder="1" applyAlignment="1" applyProtection="1">
      <alignment horizontal="left" vertical="center" wrapText="1"/>
    </xf>
    <xf numFmtId="0" fontId="41" fillId="15" borderId="26" xfId="0" applyFont="1" applyFill="1" applyBorder="1" applyAlignment="1" applyProtection="1">
      <alignment horizontal="left" vertical="center" wrapText="1"/>
    </xf>
    <xf numFmtId="0" fontId="14" fillId="6" borderId="1" xfId="0" applyFont="1" applyFill="1" applyBorder="1" applyAlignment="1" applyProtection="1">
      <alignment horizontal="center" vertical="center"/>
    </xf>
    <xf numFmtId="49" fontId="15" fillId="11" borderId="2" xfId="1" applyNumberFormat="1" applyFont="1" applyFill="1" applyBorder="1" applyAlignment="1" applyProtection="1">
      <alignment horizontal="left"/>
    </xf>
    <xf numFmtId="49" fontId="15" fillId="11" borderId="3" xfId="1" applyNumberFormat="1" applyFont="1" applyFill="1" applyBorder="1" applyAlignment="1" applyProtection="1">
      <alignment horizontal="left"/>
    </xf>
    <xf numFmtId="164" fontId="13" fillId="6" borderId="6" xfId="1" applyNumberFormat="1" applyFont="1" applyFill="1" applyBorder="1" applyAlignment="1" applyProtection="1">
      <alignment horizontal="center" vertical="center" wrapText="1"/>
    </xf>
    <xf numFmtId="164" fontId="13" fillId="6" borderId="7" xfId="1" applyNumberFormat="1" applyFont="1" applyFill="1" applyBorder="1" applyAlignment="1" applyProtection="1">
      <alignment horizontal="center" vertical="center" wrapText="1"/>
    </xf>
    <xf numFmtId="164" fontId="13" fillId="6" borderId="8" xfId="1" applyNumberFormat="1" applyFont="1" applyFill="1" applyBorder="1" applyAlignment="1" applyProtection="1">
      <alignment horizontal="center" vertical="center" wrapText="1"/>
    </xf>
    <xf numFmtId="49" fontId="14" fillId="2" borderId="2" xfId="1" applyNumberFormat="1" applyFont="1" applyFill="1" applyBorder="1" applyAlignment="1" applyProtection="1">
      <alignment horizontal="left"/>
    </xf>
    <xf numFmtId="49" fontId="14" fillId="2" borderId="3" xfId="1" applyNumberFormat="1" applyFont="1" applyFill="1" applyBorder="1" applyAlignment="1" applyProtection="1">
      <alignment horizontal="left"/>
    </xf>
    <xf numFmtId="164" fontId="13" fillId="6" borderId="6" xfId="1" applyNumberFormat="1" applyFont="1" applyFill="1" applyBorder="1" applyAlignment="1" applyProtection="1">
      <alignment horizontal="center" vertical="center"/>
    </xf>
    <xf numFmtId="164" fontId="13" fillId="6" borderId="7" xfId="1" applyNumberFormat="1" applyFont="1" applyFill="1" applyBorder="1" applyAlignment="1" applyProtection="1">
      <alignment horizontal="center" vertical="center"/>
    </xf>
    <xf numFmtId="164" fontId="13" fillId="6" borderId="8" xfId="1" applyNumberFormat="1" applyFont="1" applyFill="1" applyBorder="1" applyAlignment="1" applyProtection="1">
      <alignment horizontal="center" vertical="center"/>
    </xf>
    <xf numFmtId="164" fontId="13" fillId="6" borderId="6" xfId="0" applyNumberFormat="1" applyFont="1" applyFill="1" applyBorder="1" applyAlignment="1" applyProtection="1">
      <alignment horizontal="center" vertical="center" wrapText="1"/>
    </xf>
    <xf numFmtId="164" fontId="13" fillId="6" borderId="7" xfId="0" applyNumberFormat="1" applyFont="1" applyFill="1" applyBorder="1" applyAlignment="1" applyProtection="1">
      <alignment horizontal="center" vertical="center" wrapText="1"/>
    </xf>
    <xf numFmtId="164" fontId="13" fillId="6" borderId="8" xfId="0" applyNumberFormat="1" applyFont="1" applyFill="1" applyBorder="1" applyAlignment="1" applyProtection="1">
      <alignment horizontal="center" vertical="center" wrapText="1"/>
    </xf>
    <xf numFmtId="2" fontId="13" fillId="6" borderId="6" xfId="1" applyNumberFormat="1" applyFont="1" applyFill="1" applyBorder="1" applyAlignment="1" applyProtection="1">
      <alignment horizontal="center" vertical="center" wrapText="1"/>
    </xf>
    <xf numFmtId="2" fontId="13" fillId="6" borderId="7" xfId="1" applyNumberFormat="1" applyFont="1" applyFill="1" applyBorder="1" applyAlignment="1" applyProtection="1">
      <alignment horizontal="center" vertical="center" wrapText="1"/>
    </xf>
    <xf numFmtId="2" fontId="13" fillId="6" borderId="8" xfId="1" applyNumberFormat="1" applyFont="1" applyFill="1" applyBorder="1" applyAlignment="1" applyProtection="1">
      <alignment horizontal="center" vertical="center" wrapText="1"/>
    </xf>
    <xf numFmtId="0" fontId="15" fillId="0" borderId="6" xfId="1" applyFont="1" applyBorder="1" applyAlignment="1" applyProtection="1">
      <alignment horizontal="center" vertical="center" wrapText="1"/>
    </xf>
    <xf numFmtId="0" fontId="15" fillId="0" borderId="7" xfId="1" applyFont="1" applyBorder="1" applyAlignment="1" applyProtection="1">
      <alignment horizontal="center" vertical="center" wrapText="1"/>
    </xf>
    <xf numFmtId="0" fontId="15" fillId="0" borderId="8" xfId="1" applyFont="1" applyBorder="1" applyAlignment="1" applyProtection="1">
      <alignment horizontal="center" vertical="center" wrapText="1"/>
    </xf>
    <xf numFmtId="0" fontId="15" fillId="0" borderId="6" xfId="1" applyFont="1" applyBorder="1" applyAlignment="1" applyProtection="1">
      <alignment horizontal="center" vertical="center"/>
    </xf>
    <xf numFmtId="0" fontId="15" fillId="0" borderId="7" xfId="1" applyFont="1" applyBorder="1" applyAlignment="1" applyProtection="1">
      <alignment horizontal="center" vertical="center"/>
    </xf>
    <xf numFmtId="49" fontId="15" fillId="0" borderId="1" xfId="1" applyNumberFormat="1" applyFont="1" applyBorder="1" applyAlignment="1" applyProtection="1">
      <alignment horizontal="center" vertical="center" wrapText="1"/>
    </xf>
    <xf numFmtId="0" fontId="41" fillId="0" borderId="36" xfId="1" applyFont="1" applyBorder="1" applyAlignment="1" applyProtection="1">
      <alignment horizontal="left" wrapText="1"/>
    </xf>
    <xf numFmtId="0" fontId="41" fillId="0" borderId="1" xfId="1" applyFont="1" applyBorder="1" applyAlignment="1" applyProtection="1">
      <alignment horizontal="left" wrapText="1"/>
    </xf>
    <xf numFmtId="0" fontId="41" fillId="0" borderId="37" xfId="1" applyFont="1" applyBorder="1" applyAlignment="1" applyProtection="1">
      <alignment horizontal="left" wrapText="1"/>
    </xf>
    <xf numFmtId="0" fontId="37" fillId="23" borderId="18" xfId="1" applyFont="1" applyFill="1" applyBorder="1" applyAlignment="1" applyProtection="1">
      <alignment horizontal="right" vertical="center" wrapText="1"/>
    </xf>
    <xf numFmtId="0" fontId="37" fillId="23" borderId="19" xfId="1" applyFont="1" applyFill="1" applyBorder="1" applyAlignment="1" applyProtection="1">
      <alignment horizontal="right" vertical="center" wrapText="1"/>
    </xf>
    <xf numFmtId="0" fontId="37" fillId="23" borderId="53" xfId="1" applyFont="1" applyFill="1" applyBorder="1" applyAlignment="1" applyProtection="1">
      <alignment horizontal="right" vertical="center" wrapText="1"/>
    </xf>
    <xf numFmtId="0" fontId="41" fillId="6" borderId="34" xfId="1" applyFont="1" applyFill="1" applyBorder="1" applyAlignment="1" applyProtection="1">
      <alignment horizontal="left" vertical="center"/>
    </xf>
    <xf numFmtId="0" fontId="41" fillId="6" borderId="35" xfId="1" applyFont="1" applyFill="1" applyBorder="1" applyAlignment="1" applyProtection="1">
      <alignment horizontal="left" vertical="center"/>
    </xf>
    <xf numFmtId="0" fontId="41" fillId="15" borderId="38" xfId="1" applyFont="1" applyFill="1" applyBorder="1" applyAlignment="1" applyProtection="1">
      <alignment horizontal="left" vertical="center"/>
    </xf>
    <xf numFmtId="0" fontId="41" fillId="15" borderId="40" xfId="1" applyFont="1" applyFill="1" applyBorder="1" applyAlignment="1" applyProtection="1">
      <alignment horizontal="left" vertical="center"/>
    </xf>
    <xf numFmtId="0" fontId="15" fillId="11" borderId="56" xfId="1" applyFont="1" applyFill="1" applyBorder="1" applyAlignment="1" applyProtection="1">
      <alignment horizontal="left"/>
    </xf>
    <xf numFmtId="0" fontId="15" fillId="11" borderId="57" xfId="1" applyFont="1" applyFill="1" applyBorder="1" applyAlignment="1" applyProtection="1">
      <alignment horizontal="left"/>
    </xf>
    <xf numFmtId="0" fontId="15" fillId="11" borderId="58" xfId="1" applyFont="1" applyFill="1" applyBorder="1" applyAlignment="1" applyProtection="1">
      <alignment horizontal="left"/>
    </xf>
    <xf numFmtId="164" fontId="13" fillId="2" borderId="27" xfId="1" applyNumberFormat="1" applyFont="1" applyFill="1" applyBorder="1" applyAlignment="1" applyProtection="1">
      <alignment horizontal="center"/>
    </xf>
    <xf numFmtId="164" fontId="13" fillId="2" borderId="5" xfId="1" applyNumberFormat="1" applyFont="1" applyFill="1" applyBorder="1" applyAlignment="1" applyProtection="1">
      <alignment horizontal="center"/>
    </xf>
    <xf numFmtId="164" fontId="13" fillId="2" borderId="61" xfId="1" applyNumberFormat="1" applyFont="1" applyFill="1" applyBorder="1" applyAlignment="1" applyProtection="1">
      <alignment horizontal="center"/>
    </xf>
    <xf numFmtId="0" fontId="28" fillId="27" borderId="13" xfId="1" applyFont="1" applyFill="1" applyBorder="1" applyAlignment="1" applyProtection="1">
      <alignment horizontal="left" wrapText="1"/>
    </xf>
    <xf numFmtId="0" fontId="28" fillId="27" borderId="14" xfId="1" applyFont="1" applyFill="1" applyBorder="1" applyAlignment="1" applyProtection="1">
      <alignment horizontal="left" wrapText="1"/>
    </xf>
    <xf numFmtId="0" fontId="28" fillId="27" borderId="15" xfId="1" applyFont="1" applyFill="1" applyBorder="1" applyAlignment="1" applyProtection="1">
      <alignment horizontal="left" wrapText="1"/>
    </xf>
    <xf numFmtId="44" fontId="41" fillId="11" borderId="63" xfId="12" applyFont="1" applyFill="1" applyBorder="1" applyAlignment="1" applyProtection="1">
      <alignment horizontal="center" vertical="center"/>
    </xf>
    <xf numFmtId="44" fontId="41" fillId="11" borderId="29" xfId="12" applyFont="1" applyFill="1" applyBorder="1" applyAlignment="1" applyProtection="1">
      <alignment horizontal="center" vertical="center"/>
    </xf>
    <xf numFmtId="0" fontId="41" fillId="7" borderId="36" xfId="1" applyFont="1" applyFill="1" applyBorder="1" applyAlignment="1" applyProtection="1">
      <alignment horizontal="left" vertical="center" wrapText="1"/>
    </xf>
    <xf numFmtId="0" fontId="41" fillId="7" borderId="1" xfId="1" applyFont="1" applyFill="1" applyBorder="1" applyAlignment="1" applyProtection="1">
      <alignment horizontal="left" vertical="center" wrapText="1"/>
    </xf>
    <xf numFmtId="0" fontId="41" fillId="7" borderId="37" xfId="1" applyFont="1" applyFill="1" applyBorder="1" applyAlignment="1" applyProtection="1">
      <alignment horizontal="left" vertical="center" wrapText="1"/>
    </xf>
    <xf numFmtId="49" fontId="6" fillId="0" borderId="0" xfId="1" applyNumberFormat="1" applyFont="1" applyAlignment="1" applyProtection="1">
      <alignment horizontal="center" wrapText="1"/>
    </xf>
    <xf numFmtId="164" fontId="41" fillId="26" borderId="15" xfId="0" applyNumberFormat="1" applyFont="1" applyFill="1" applyBorder="1" applyAlignment="1" applyProtection="1">
      <alignment horizontal="center" vertical="center" wrapText="1"/>
    </xf>
    <xf numFmtId="164" fontId="41" fillId="26" borderId="17" xfId="0" applyNumberFormat="1" applyFont="1" applyFill="1" applyBorder="1" applyAlignment="1" applyProtection="1">
      <alignment horizontal="center" vertical="center" wrapText="1"/>
    </xf>
    <xf numFmtId="164" fontId="41" fillId="26" borderId="23" xfId="0" applyNumberFormat="1" applyFont="1" applyFill="1" applyBorder="1" applyAlignment="1" applyProtection="1">
      <alignment horizontal="center" vertical="center" wrapText="1"/>
    </xf>
    <xf numFmtId="164" fontId="41" fillId="26" borderId="25" xfId="0" applyNumberFormat="1" applyFont="1" applyFill="1" applyBorder="1" applyAlignment="1" applyProtection="1">
      <alignment horizontal="center" vertical="center" wrapText="1"/>
    </xf>
    <xf numFmtId="0" fontId="41" fillId="6" borderId="18" xfId="1" applyFont="1" applyFill="1" applyBorder="1" applyAlignment="1" applyProtection="1">
      <alignment horizontal="left" vertical="center" wrapText="1"/>
    </xf>
    <xf numFmtId="0" fontId="41" fillId="6" borderId="19" xfId="1" applyFont="1" applyFill="1" applyBorder="1" applyAlignment="1" applyProtection="1">
      <alignment horizontal="left" vertical="center" wrapText="1"/>
    </xf>
    <xf numFmtId="0" fontId="41" fillId="6" borderId="20" xfId="1" applyFont="1" applyFill="1" applyBorder="1" applyAlignment="1" applyProtection="1">
      <alignment horizontal="left" vertical="center" wrapText="1"/>
    </xf>
    <xf numFmtId="0" fontId="41" fillId="18" borderId="48" xfId="0" applyFont="1" applyFill="1" applyBorder="1" applyAlignment="1" applyProtection="1">
      <alignment horizontal="left" vertical="center"/>
    </xf>
    <xf numFmtId="0" fontId="41" fillId="18" borderId="62" xfId="0" applyFont="1" applyFill="1" applyBorder="1" applyAlignment="1" applyProtection="1">
      <alignment horizontal="left" vertical="center"/>
    </xf>
    <xf numFmtId="0" fontId="41" fillId="6" borderId="51" xfId="0" applyFont="1" applyFill="1" applyBorder="1" applyAlignment="1" applyProtection="1">
      <alignment horizontal="left" vertical="center" wrapText="1"/>
    </xf>
    <xf numFmtId="0" fontId="41" fillId="6" borderId="3" xfId="0" applyFont="1" applyFill="1" applyBorder="1" applyAlignment="1" applyProtection="1">
      <alignment horizontal="left" vertical="center" wrapText="1"/>
    </xf>
    <xf numFmtId="0" fontId="41" fillId="20" borderId="54" xfId="0" applyFont="1" applyFill="1" applyBorder="1" applyAlignment="1" applyProtection="1">
      <alignment horizontal="left" vertical="center" wrapText="1"/>
    </xf>
    <xf numFmtId="0" fontId="41" fillId="20" borderId="5" xfId="0" applyFont="1" applyFill="1" applyBorder="1" applyAlignment="1" applyProtection="1">
      <alignment horizontal="left" vertical="center" wrapText="1"/>
    </xf>
    <xf numFmtId="164" fontId="41" fillId="2" borderId="48" xfId="0" applyNumberFormat="1" applyFont="1" applyFill="1" applyBorder="1" applyAlignment="1" applyProtection="1">
      <alignment horizontal="left" vertical="center" wrapText="1"/>
    </xf>
    <xf numFmtId="164" fontId="41" fillId="2" borderId="49" xfId="0" applyNumberFormat="1" applyFont="1" applyFill="1" applyBorder="1" applyAlignment="1" applyProtection="1">
      <alignment horizontal="left" vertical="center" wrapText="1"/>
    </xf>
    <xf numFmtId="0" fontId="41" fillId="0" borderId="36" xfId="0" applyFont="1" applyBorder="1" applyAlignment="1" applyProtection="1">
      <alignment horizontal="left" wrapText="1"/>
    </xf>
    <xf numFmtId="0" fontId="41" fillId="0" borderId="1" xfId="0" applyFont="1" applyBorder="1" applyAlignment="1" applyProtection="1">
      <alignment horizontal="left" wrapText="1"/>
    </xf>
    <xf numFmtId="0" fontId="41" fillId="0" borderId="37" xfId="0" applyFont="1" applyBorder="1" applyAlignment="1" applyProtection="1">
      <alignment horizontal="left" wrapText="1"/>
    </xf>
    <xf numFmtId="0" fontId="37" fillId="13" borderId="12" xfId="1" applyFont="1" applyFill="1" applyBorder="1" applyAlignment="1" applyProtection="1">
      <alignment horizontal="center" vertical="center" wrapText="1"/>
    </xf>
    <xf numFmtId="0" fontId="37" fillId="13" borderId="28" xfId="1" applyFont="1" applyFill="1" applyBorder="1" applyAlignment="1" applyProtection="1">
      <alignment horizontal="center" vertical="center" wrapText="1"/>
    </xf>
    <xf numFmtId="0" fontId="37" fillId="13" borderId="26" xfId="1" applyFont="1" applyFill="1" applyBorder="1" applyAlignment="1" applyProtection="1">
      <alignment horizontal="center" vertical="center" wrapText="1"/>
    </xf>
    <xf numFmtId="0" fontId="36" fillId="5" borderId="12" xfId="0" applyFont="1" applyFill="1" applyBorder="1" applyAlignment="1" applyProtection="1">
      <alignment horizontal="center" vertical="center"/>
    </xf>
    <xf numFmtId="0" fontId="36" fillId="5" borderId="28" xfId="0" applyFont="1" applyFill="1" applyBorder="1" applyAlignment="1" applyProtection="1">
      <alignment horizontal="center" vertical="center"/>
    </xf>
    <xf numFmtId="0" fontId="36" fillId="5" borderId="26" xfId="0" applyFont="1" applyFill="1" applyBorder="1" applyAlignment="1" applyProtection="1">
      <alignment horizontal="center" vertical="center"/>
    </xf>
    <xf numFmtId="0" fontId="36" fillId="13" borderId="18" xfId="0" applyFont="1" applyFill="1" applyBorder="1" applyAlignment="1" applyProtection="1">
      <alignment horizontal="center" vertical="center"/>
    </xf>
    <xf numFmtId="0" fontId="36" fillId="13" borderId="19" xfId="0" applyFont="1" applyFill="1" applyBorder="1" applyAlignment="1" applyProtection="1">
      <alignment horizontal="center" vertical="center"/>
    </xf>
    <xf numFmtId="0" fontId="36" fillId="13" borderId="20" xfId="0" applyFont="1" applyFill="1" applyBorder="1" applyAlignment="1" applyProtection="1">
      <alignment horizontal="center" vertical="center"/>
    </xf>
    <xf numFmtId="164" fontId="13" fillId="2" borderId="2" xfId="1" applyNumberFormat="1" applyFont="1" applyFill="1" applyBorder="1" applyAlignment="1" applyProtection="1">
      <alignment horizontal="center"/>
    </xf>
    <xf numFmtId="164" fontId="13" fillId="2" borderId="3" xfId="1" applyNumberFormat="1" applyFont="1" applyFill="1" applyBorder="1" applyAlignment="1" applyProtection="1">
      <alignment horizontal="center"/>
    </xf>
    <xf numFmtId="164" fontId="13" fillId="2" borderId="4" xfId="1" applyNumberFormat="1" applyFont="1" applyFill="1" applyBorder="1" applyAlignment="1" applyProtection="1">
      <alignment horizontal="center"/>
    </xf>
    <xf numFmtId="0" fontId="67" fillId="24" borderId="2" xfId="0" applyFont="1" applyFill="1" applyBorder="1" applyAlignment="1" applyProtection="1">
      <alignment horizontal="left"/>
    </xf>
    <xf numFmtId="0" fontId="67" fillId="24" borderId="3" xfId="0" applyFont="1" applyFill="1" applyBorder="1" applyAlignment="1" applyProtection="1">
      <alignment horizontal="left"/>
    </xf>
    <xf numFmtId="0" fontId="67" fillId="24" borderId="4" xfId="0" applyFont="1" applyFill="1" applyBorder="1" applyAlignment="1" applyProtection="1">
      <alignment horizontal="left"/>
    </xf>
    <xf numFmtId="49" fontId="14" fillId="2" borderId="4" xfId="1" applyNumberFormat="1" applyFont="1" applyFill="1" applyBorder="1" applyAlignment="1" applyProtection="1">
      <alignment horizontal="left"/>
    </xf>
    <xf numFmtId="0" fontId="14" fillId="2" borderId="56" xfId="1" applyNumberFormat="1" applyFont="1" applyFill="1" applyBorder="1" applyAlignment="1" applyProtection="1">
      <alignment horizontal="center"/>
    </xf>
    <xf numFmtId="0" fontId="14" fillId="2" borderId="57" xfId="1" applyNumberFormat="1" applyFont="1" applyFill="1" applyBorder="1" applyAlignment="1" applyProtection="1">
      <alignment horizontal="center"/>
    </xf>
    <xf numFmtId="0" fontId="14" fillId="2" borderId="58" xfId="1" applyNumberFormat="1" applyFont="1" applyFill="1" applyBorder="1" applyAlignment="1" applyProtection="1">
      <alignment horizontal="center"/>
    </xf>
    <xf numFmtId="0" fontId="13" fillId="2" borderId="62" xfId="0" applyFont="1" applyFill="1" applyBorder="1" applyAlignment="1" applyProtection="1">
      <alignment horizontal="center"/>
    </xf>
    <xf numFmtId="1" fontId="15" fillId="2" borderId="2" xfId="1" applyNumberFormat="1" applyFont="1" applyFill="1" applyBorder="1" applyAlignment="1" applyProtection="1">
      <alignment horizontal="center" vertical="top" wrapText="1"/>
    </xf>
    <xf numFmtId="1" fontId="15" fillId="2" borderId="3" xfId="1" applyNumberFormat="1" applyFont="1" applyFill="1" applyBorder="1" applyAlignment="1" applyProtection="1">
      <alignment horizontal="center" vertical="top" wrapText="1"/>
    </xf>
    <xf numFmtId="1" fontId="15" fillId="2" borderId="4" xfId="1" applyNumberFormat="1" applyFont="1" applyFill="1" applyBorder="1" applyAlignment="1" applyProtection="1">
      <alignment horizontal="center" vertical="top" wrapText="1"/>
    </xf>
    <xf numFmtId="49" fontId="14" fillId="2" borderId="5" xfId="1" applyNumberFormat="1" applyFont="1" applyFill="1" applyBorder="1" applyAlignment="1" applyProtection="1">
      <alignment horizontal="center"/>
    </xf>
    <xf numFmtId="49" fontId="14" fillId="2" borderId="4" xfId="1" applyNumberFormat="1" applyFont="1" applyFill="1" applyBorder="1" applyAlignment="1" applyProtection="1">
      <alignment horizontal="center"/>
    </xf>
    <xf numFmtId="0" fontId="13" fillId="6" borderId="6" xfId="0" applyFont="1" applyFill="1" applyBorder="1" applyAlignment="1" applyProtection="1">
      <alignment horizontal="center" vertical="center" wrapText="1"/>
    </xf>
    <xf numFmtId="0" fontId="13" fillId="6" borderId="7" xfId="0" applyFont="1" applyFill="1" applyBorder="1" applyAlignment="1" applyProtection="1">
      <alignment horizontal="center" vertical="center" wrapText="1"/>
    </xf>
    <xf numFmtId="49" fontId="15" fillId="0" borderId="6" xfId="1" applyNumberFormat="1" applyFont="1" applyBorder="1" applyAlignment="1" applyProtection="1">
      <alignment horizontal="center" vertical="center" wrapText="1"/>
    </xf>
    <xf numFmtId="49" fontId="15" fillId="0" borderId="8" xfId="1" applyNumberFormat="1" applyFont="1" applyBorder="1" applyAlignment="1" applyProtection="1">
      <alignment horizontal="center" vertical="center" wrapText="1"/>
    </xf>
    <xf numFmtId="49" fontId="15" fillId="0" borderId="7" xfId="1" applyNumberFormat="1" applyFont="1" applyBorder="1" applyAlignment="1" applyProtection="1">
      <alignment horizontal="center" vertical="center" wrapText="1"/>
    </xf>
    <xf numFmtId="49" fontId="15" fillId="11" borderId="2" xfId="1" applyNumberFormat="1" applyFont="1" applyFill="1" applyBorder="1" applyAlignment="1" applyProtection="1">
      <alignment horizontal="left" vertical="top" wrapText="1"/>
    </xf>
    <xf numFmtId="49" fontId="15" fillId="11" borderId="3" xfId="1" applyNumberFormat="1" applyFont="1" applyFill="1" applyBorder="1" applyAlignment="1" applyProtection="1">
      <alignment horizontal="left" vertical="top" wrapText="1"/>
    </xf>
    <xf numFmtId="49" fontId="15" fillId="11" borderId="4" xfId="1" applyNumberFormat="1" applyFont="1" applyFill="1" applyBorder="1" applyAlignment="1" applyProtection="1">
      <alignment horizontal="left" vertical="top" wrapText="1"/>
    </xf>
    <xf numFmtId="164" fontId="13" fillId="6" borderId="27" xfId="1" applyNumberFormat="1" applyFont="1" applyFill="1" applyBorder="1" applyAlignment="1" applyProtection="1">
      <alignment horizontal="center" vertical="center" wrapText="1"/>
    </xf>
    <xf numFmtId="164" fontId="13" fillId="6" borderId="30" xfId="1" applyNumberFormat="1" applyFont="1" applyFill="1" applyBorder="1" applyAlignment="1" applyProtection="1">
      <alignment horizontal="center" vertical="center" wrapText="1"/>
    </xf>
    <xf numFmtId="164" fontId="13" fillId="6" borderId="9" xfId="1" applyNumberFormat="1" applyFont="1" applyFill="1" applyBorder="1" applyAlignment="1" applyProtection="1">
      <alignment horizontal="center" vertical="center" wrapText="1"/>
    </xf>
    <xf numFmtId="49" fontId="15" fillId="0" borderId="6" xfId="1" applyNumberFormat="1" applyFont="1" applyBorder="1" applyAlignment="1" applyProtection="1">
      <alignment horizontal="center"/>
    </xf>
    <xf numFmtId="49" fontId="15" fillId="0" borderId="7" xfId="1" applyNumberFormat="1" applyFont="1" applyBorder="1" applyAlignment="1" applyProtection="1">
      <alignment horizontal="center"/>
    </xf>
    <xf numFmtId="49" fontId="15" fillId="0" borderId="8" xfId="1" applyNumberFormat="1" applyFont="1" applyBorder="1" applyAlignment="1" applyProtection="1">
      <alignment horizontal="center"/>
    </xf>
    <xf numFmtId="0" fontId="13" fillId="0" borderId="6" xfId="1" applyFont="1" applyBorder="1" applyAlignment="1" applyProtection="1">
      <alignment horizontal="center"/>
    </xf>
    <xf numFmtId="0" fontId="13" fillId="0" borderId="7" xfId="1" applyFont="1" applyBorder="1" applyAlignment="1" applyProtection="1">
      <alignment horizontal="center"/>
    </xf>
    <xf numFmtId="0" fontId="13" fillId="0" borderId="8" xfId="1" applyFont="1" applyBorder="1" applyAlignment="1" applyProtection="1">
      <alignment horizontal="center"/>
    </xf>
    <xf numFmtId="0" fontId="41" fillId="0" borderId="3" xfId="0" applyFont="1" applyBorder="1" applyAlignment="1" applyProtection="1">
      <alignment horizontal="left" vertical="center" wrapText="1"/>
    </xf>
    <xf numFmtId="44" fontId="41" fillId="11" borderId="47" xfId="12" applyFont="1" applyFill="1" applyBorder="1" applyAlignment="1" applyProtection="1">
      <alignment horizontal="right"/>
    </xf>
    <xf numFmtId="44" fontId="41" fillId="11" borderId="46" xfId="12" applyFont="1" applyFill="1" applyBorder="1" applyAlignment="1" applyProtection="1">
      <alignment horizontal="right"/>
    </xf>
    <xf numFmtId="0" fontId="41" fillId="15" borderId="43" xfId="0" applyFont="1" applyFill="1" applyBorder="1" applyAlignment="1" applyProtection="1">
      <alignment horizontal="left" wrapText="1"/>
    </xf>
    <xf numFmtId="0" fontId="41" fillId="15" borderId="50" xfId="0" applyFont="1" applyFill="1" applyBorder="1" applyAlignment="1" applyProtection="1">
      <alignment horizontal="left" wrapText="1"/>
    </xf>
    <xf numFmtId="0" fontId="36" fillId="24" borderId="12" xfId="0" applyFont="1" applyFill="1" applyBorder="1" applyAlignment="1" applyProtection="1">
      <alignment horizontal="left" wrapText="1"/>
    </xf>
    <xf numFmtId="0" fontId="36" fillId="24" borderId="28" xfId="0" applyFont="1" applyFill="1" applyBorder="1" applyAlignment="1" applyProtection="1">
      <alignment horizontal="left" wrapText="1"/>
    </xf>
    <xf numFmtId="0" fontId="6" fillId="0" borderId="0" xfId="1" applyFont="1" applyBorder="1" applyAlignment="1" applyProtection="1">
      <alignment horizontal="left"/>
    </xf>
    <xf numFmtId="164" fontId="41" fillId="2" borderId="48" xfId="0" applyNumberFormat="1" applyFont="1" applyFill="1" applyBorder="1" applyAlignment="1" applyProtection="1">
      <alignment horizontal="left" wrapText="1"/>
    </xf>
    <xf numFmtId="164" fontId="41" fillId="2" borderId="49" xfId="0" applyNumberFormat="1" applyFont="1" applyFill="1" applyBorder="1" applyAlignment="1" applyProtection="1">
      <alignment horizontal="left" wrapText="1"/>
    </xf>
    <xf numFmtId="0" fontId="37" fillId="13" borderId="13" xfId="1" applyFont="1" applyFill="1" applyBorder="1" applyAlignment="1" applyProtection="1">
      <alignment horizontal="center" vertical="center" wrapText="1"/>
    </xf>
    <xf numFmtId="0" fontId="37" fillId="13" borderId="14" xfId="1" applyFont="1" applyFill="1" applyBorder="1" applyAlignment="1" applyProtection="1">
      <alignment horizontal="center" vertical="center" wrapText="1"/>
    </xf>
    <xf numFmtId="0" fontId="37" fillId="13" borderId="15" xfId="1" applyFont="1" applyFill="1" applyBorder="1" applyAlignment="1" applyProtection="1">
      <alignment horizontal="center" vertical="center" wrapText="1"/>
    </xf>
    <xf numFmtId="0" fontId="36" fillId="5" borderId="16" xfId="0" applyFont="1" applyFill="1" applyBorder="1" applyAlignment="1" applyProtection="1">
      <alignment horizontal="center" vertical="center"/>
    </xf>
    <xf numFmtId="0" fontId="36" fillId="5" borderId="0" xfId="0" applyFont="1" applyFill="1" applyBorder="1" applyAlignment="1" applyProtection="1">
      <alignment horizontal="center" vertical="center"/>
    </xf>
    <xf numFmtId="0" fontId="36" fillId="5" borderId="17" xfId="0" applyFont="1" applyFill="1" applyBorder="1" applyAlignment="1" applyProtection="1">
      <alignment horizontal="center" vertical="center"/>
    </xf>
    <xf numFmtId="164" fontId="41" fillId="26" borderId="23" xfId="0" applyNumberFormat="1" applyFont="1" applyFill="1" applyBorder="1" applyAlignment="1" applyProtection="1">
      <alignment horizontal="left" vertical="center" wrapText="1"/>
    </xf>
    <xf numFmtId="164" fontId="41" fillId="26" borderId="25" xfId="0" applyNumberFormat="1" applyFont="1" applyFill="1" applyBorder="1" applyAlignment="1" applyProtection="1">
      <alignment horizontal="left" vertical="center" wrapText="1"/>
    </xf>
    <xf numFmtId="0" fontId="41" fillId="15" borderId="12" xfId="0" applyFont="1" applyFill="1" applyBorder="1" applyAlignment="1" applyProtection="1">
      <alignment horizontal="left" wrapText="1"/>
    </xf>
    <xf numFmtId="0" fontId="41" fillId="15" borderId="26" xfId="0" applyFont="1" applyFill="1" applyBorder="1" applyAlignment="1" applyProtection="1">
      <alignment horizontal="left" wrapText="1"/>
    </xf>
    <xf numFmtId="0" fontId="41" fillId="15" borderId="18" xfId="0" applyFont="1" applyFill="1" applyBorder="1" applyAlignment="1" applyProtection="1">
      <alignment horizontal="left" wrapText="1"/>
    </xf>
    <xf numFmtId="0" fontId="41" fillId="15" borderId="20" xfId="0" applyFont="1" applyFill="1" applyBorder="1" applyAlignment="1" applyProtection="1">
      <alignment horizontal="left" wrapText="1"/>
    </xf>
    <xf numFmtId="0" fontId="41" fillId="15" borderId="38" xfId="1" applyFont="1" applyFill="1" applyBorder="1" applyAlignment="1" applyProtection="1">
      <alignment horizontal="left" wrapText="1"/>
    </xf>
    <xf numFmtId="0" fontId="41" fillId="15" borderId="40" xfId="1" applyFont="1" applyFill="1" applyBorder="1" applyAlignment="1" applyProtection="1">
      <alignment horizontal="left" wrapText="1"/>
    </xf>
    <xf numFmtId="164" fontId="41" fillId="26" borderId="24" xfId="0" applyNumberFormat="1" applyFont="1" applyFill="1" applyBorder="1" applyAlignment="1" applyProtection="1">
      <alignment horizontal="left" vertical="center" wrapText="1"/>
    </xf>
    <xf numFmtId="0" fontId="41" fillId="18" borderId="48" xfId="0" applyFont="1" applyFill="1" applyBorder="1" applyAlignment="1" applyProtection="1">
      <alignment horizontal="left" wrapText="1"/>
    </xf>
    <xf numFmtId="0" fontId="41" fillId="18" borderId="49" xfId="0" applyFont="1" applyFill="1" applyBorder="1" applyAlignment="1" applyProtection="1">
      <alignment horizontal="left" wrapText="1"/>
    </xf>
    <xf numFmtId="0" fontId="41" fillId="6" borderId="51" xfId="0" applyFont="1" applyFill="1" applyBorder="1" applyAlignment="1" applyProtection="1">
      <alignment horizontal="left" wrapText="1"/>
    </xf>
    <xf numFmtId="0" fontId="41" fillId="6" borderId="52" xfId="0" applyFont="1" applyFill="1" applyBorder="1" applyAlignment="1" applyProtection="1">
      <alignment horizontal="left" wrapText="1"/>
    </xf>
    <xf numFmtId="0" fontId="41" fillId="20" borderId="43" xfId="0" applyFont="1" applyFill="1" applyBorder="1" applyAlignment="1" applyProtection="1">
      <alignment horizontal="left" wrapText="1"/>
    </xf>
    <xf numFmtId="0" fontId="41" fillId="20" borderId="50" xfId="0" applyFont="1" applyFill="1" applyBorder="1" applyAlignment="1" applyProtection="1">
      <alignment horizontal="left" wrapText="1"/>
    </xf>
    <xf numFmtId="0" fontId="41" fillId="6" borderId="34" xfId="1" applyFont="1" applyFill="1" applyBorder="1" applyAlignment="1" applyProtection="1">
      <alignment horizontal="left" wrapText="1"/>
    </xf>
    <xf numFmtId="0" fontId="41" fillId="6" borderId="35" xfId="1" applyFont="1" applyFill="1" applyBorder="1" applyAlignment="1" applyProtection="1">
      <alignment horizontal="left" wrapText="1"/>
    </xf>
    <xf numFmtId="0" fontId="14" fillId="6" borderId="8" xfId="0" applyFont="1" applyFill="1" applyBorder="1" applyAlignment="1" applyProtection="1">
      <alignment horizontal="center" vertical="center"/>
    </xf>
    <xf numFmtId="49" fontId="15" fillId="11" borderId="4" xfId="1" applyNumberFormat="1" applyFont="1" applyFill="1" applyBorder="1" applyAlignment="1" applyProtection="1">
      <alignment horizontal="left"/>
    </xf>
    <xf numFmtId="49" fontId="14" fillId="2" borderId="3" xfId="1" applyNumberFormat="1" applyFont="1" applyFill="1" applyBorder="1" applyAlignment="1" applyProtection="1">
      <alignment horizontal="center"/>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0"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cellXfs>
  <cellStyles count="14">
    <cellStyle name="Currency" xfId="12" builtinId="4"/>
    <cellStyle name="Currency 4" xfId="3"/>
    <cellStyle name="Hyperlink" xfId="2" builtinId="8"/>
    <cellStyle name="Normal" xfId="0" builtinId="0"/>
    <cellStyle name="Normal 2" xfId="4"/>
    <cellStyle name="Normal 3" xfId="5"/>
    <cellStyle name="Normal 3 2" xfId="6"/>
    <cellStyle name="Normal 4" xfId="7"/>
    <cellStyle name="Normal 5" xfId="8"/>
    <cellStyle name="Normal 6" xfId="1"/>
    <cellStyle name="Normal 7" xfId="10"/>
    <cellStyle name="Percent" xfId="13" builtinId="5"/>
    <cellStyle name="Percent 2" xfId="11"/>
    <cellStyle name="Style 1" xfId="9"/>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B050"/>
      <color rgb="FFC5FC8E"/>
      <color rgb="FF5F7739"/>
      <color rgb="FFCDFFE4"/>
      <color rgb="FFF2F3DB"/>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2B- Est. Rev. Proj. Wksheet'!A1"/><Relationship Id="rId2" Type="http://schemas.openxmlformats.org/officeDocument/2006/relationships/hyperlink" Target="#'2A- Data Entry Worksheet'!A1"/><Relationship Id="rId1" Type="http://schemas.openxmlformats.org/officeDocument/2006/relationships/hyperlink" Target="#'1- Instructions for Rev Proj'!A1"/><Relationship Id="rId5" Type="http://schemas.openxmlformats.org/officeDocument/2006/relationships/hyperlink" Target="#'4 - Printing Instructions'!A1"/><Relationship Id="rId4" Type="http://schemas.openxmlformats.org/officeDocument/2006/relationships/hyperlink" Target="#'3- Sample Est. Rev. Proj.'!A1"/></Relationships>
</file>

<file path=xl/drawings/_rels/drawing2.xml.rels><?xml version="1.0" encoding="UTF-8" standalone="yes"?>
<Relationships xmlns="http://schemas.openxmlformats.org/package/2006/relationships"><Relationship Id="rId1" Type="http://schemas.openxmlformats.org/officeDocument/2006/relationships/hyperlink" Target="#'1- Instructions for Rev Proj'!A1"/></Relationships>
</file>

<file path=xl/drawings/_rels/drawing3.xml.rels><?xml version="1.0" encoding="UTF-8" standalone="yes"?>
<Relationships xmlns="http://schemas.openxmlformats.org/package/2006/relationships"><Relationship Id="rId1" Type="http://schemas.openxmlformats.org/officeDocument/2006/relationships/hyperlink" Target="#'1- Instructions for Rev Proj'!A1"/></Relationships>
</file>

<file path=xl/drawings/_rels/drawing4.xml.rels><?xml version="1.0" encoding="UTF-8" standalone="yes"?>
<Relationships xmlns="http://schemas.openxmlformats.org/package/2006/relationships"><Relationship Id="rId1" Type="http://schemas.openxmlformats.org/officeDocument/2006/relationships/hyperlink" Target="#'2A- Data Entry Worksheet'!A1"/></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6 - Sample Cost Estimates '!A1"/><Relationship Id="rId2" Type="http://schemas.openxmlformats.org/officeDocument/2006/relationships/hyperlink" Target="#'5 - Cost Estimates Worksheet'!A1"/><Relationship Id="rId1" Type="http://schemas.openxmlformats.org/officeDocument/2006/relationships/hyperlink" Target="#'4- Cost Estimate Instructions'!A1"/></Relationships>
</file>

<file path=xl/drawings/drawing1.xml><?xml version="1.0" encoding="utf-8"?>
<xdr:wsDr xmlns:xdr="http://schemas.openxmlformats.org/drawingml/2006/spreadsheetDrawing" xmlns:a="http://schemas.openxmlformats.org/drawingml/2006/main">
  <xdr:twoCellAnchor>
    <xdr:from>
      <xdr:col>1</xdr:col>
      <xdr:colOff>5536412</xdr:colOff>
      <xdr:row>9</xdr:row>
      <xdr:rowOff>47625</xdr:rowOff>
    </xdr:from>
    <xdr:to>
      <xdr:col>1</xdr:col>
      <xdr:colOff>6886581</xdr:colOff>
      <xdr:row>9</xdr:row>
      <xdr:rowOff>333375</xdr:rowOff>
    </xdr:to>
    <xdr:sp macro="" textlink="">
      <xdr:nvSpPr>
        <xdr:cNvPr id="4" name="Pentagon 3">
          <a:hlinkClick xmlns:r="http://schemas.openxmlformats.org/officeDocument/2006/relationships" r:id="rId1"/>
        </xdr:cNvPr>
        <xdr:cNvSpPr/>
      </xdr:nvSpPr>
      <xdr:spPr>
        <a:xfrm>
          <a:off x="5667381" y="4143375"/>
          <a:ext cx="1350169" cy="285750"/>
        </a:xfrm>
        <a:prstGeom prst="homePlate">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Go to TAB 1</a:t>
          </a:r>
        </a:p>
      </xdr:txBody>
    </xdr:sp>
    <xdr:clientData/>
  </xdr:twoCellAnchor>
  <xdr:twoCellAnchor>
    <xdr:from>
      <xdr:col>1</xdr:col>
      <xdr:colOff>5534034</xdr:colOff>
      <xdr:row>11</xdr:row>
      <xdr:rowOff>57135</xdr:rowOff>
    </xdr:from>
    <xdr:to>
      <xdr:col>1</xdr:col>
      <xdr:colOff>6884203</xdr:colOff>
      <xdr:row>11</xdr:row>
      <xdr:rowOff>342885</xdr:rowOff>
    </xdr:to>
    <xdr:sp macro="" textlink="">
      <xdr:nvSpPr>
        <xdr:cNvPr id="9" name="Pentagon 8">
          <a:hlinkClick xmlns:r="http://schemas.openxmlformats.org/officeDocument/2006/relationships" r:id="rId2"/>
        </xdr:cNvPr>
        <xdr:cNvSpPr/>
      </xdr:nvSpPr>
      <xdr:spPr>
        <a:xfrm>
          <a:off x="5665003" y="5010135"/>
          <a:ext cx="1350169" cy="285750"/>
        </a:xfrm>
        <a:prstGeom prst="homePlate">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Go to TAB 2A</a:t>
          </a:r>
        </a:p>
      </xdr:txBody>
    </xdr:sp>
    <xdr:clientData/>
  </xdr:twoCellAnchor>
  <xdr:twoCellAnchor>
    <xdr:from>
      <xdr:col>1</xdr:col>
      <xdr:colOff>5536412</xdr:colOff>
      <xdr:row>13</xdr:row>
      <xdr:rowOff>71420</xdr:rowOff>
    </xdr:from>
    <xdr:to>
      <xdr:col>1</xdr:col>
      <xdr:colOff>6886581</xdr:colOff>
      <xdr:row>13</xdr:row>
      <xdr:rowOff>357170</xdr:rowOff>
    </xdr:to>
    <xdr:sp macro="" textlink="">
      <xdr:nvSpPr>
        <xdr:cNvPr id="10" name="Pentagon 9">
          <a:hlinkClick xmlns:r="http://schemas.openxmlformats.org/officeDocument/2006/relationships" r:id="rId3"/>
        </xdr:cNvPr>
        <xdr:cNvSpPr/>
      </xdr:nvSpPr>
      <xdr:spPr>
        <a:xfrm>
          <a:off x="5667381" y="6119795"/>
          <a:ext cx="1350169" cy="285750"/>
        </a:xfrm>
        <a:prstGeom prst="homePlate">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Go to TAB 2B</a:t>
          </a:r>
        </a:p>
      </xdr:txBody>
    </xdr:sp>
    <xdr:clientData/>
  </xdr:twoCellAnchor>
  <xdr:twoCellAnchor>
    <xdr:from>
      <xdr:col>1</xdr:col>
      <xdr:colOff>5534034</xdr:colOff>
      <xdr:row>15</xdr:row>
      <xdr:rowOff>45201</xdr:rowOff>
    </xdr:from>
    <xdr:to>
      <xdr:col>1</xdr:col>
      <xdr:colOff>6884203</xdr:colOff>
      <xdr:row>15</xdr:row>
      <xdr:rowOff>330951</xdr:rowOff>
    </xdr:to>
    <xdr:sp macro="" textlink="">
      <xdr:nvSpPr>
        <xdr:cNvPr id="11" name="Pentagon 10">
          <a:hlinkClick xmlns:r="http://schemas.openxmlformats.org/officeDocument/2006/relationships" r:id="rId4"/>
        </xdr:cNvPr>
        <xdr:cNvSpPr/>
      </xdr:nvSpPr>
      <xdr:spPr>
        <a:xfrm>
          <a:off x="5665003" y="7498514"/>
          <a:ext cx="1350169" cy="285750"/>
        </a:xfrm>
        <a:prstGeom prst="homePlate">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Go to TAB 3</a:t>
          </a:r>
        </a:p>
      </xdr:txBody>
    </xdr:sp>
    <xdr:clientData/>
  </xdr:twoCellAnchor>
  <xdr:twoCellAnchor>
    <xdr:from>
      <xdr:col>1</xdr:col>
      <xdr:colOff>5524522</xdr:colOff>
      <xdr:row>17</xdr:row>
      <xdr:rowOff>71341</xdr:rowOff>
    </xdr:from>
    <xdr:to>
      <xdr:col>1</xdr:col>
      <xdr:colOff>6884216</xdr:colOff>
      <xdr:row>17</xdr:row>
      <xdr:rowOff>357091</xdr:rowOff>
    </xdr:to>
    <xdr:sp macro="" textlink="">
      <xdr:nvSpPr>
        <xdr:cNvPr id="15" name="Pentagon 14">
          <a:hlinkClick xmlns:r="http://schemas.openxmlformats.org/officeDocument/2006/relationships" r:id="rId5"/>
        </xdr:cNvPr>
        <xdr:cNvSpPr/>
      </xdr:nvSpPr>
      <xdr:spPr>
        <a:xfrm>
          <a:off x="5655491" y="10632185"/>
          <a:ext cx="1359694" cy="285750"/>
        </a:xfrm>
        <a:prstGeom prst="homePlat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Go to TAB 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1047750</xdr:colOff>
      <xdr:row>0</xdr:row>
      <xdr:rowOff>666750</xdr:rowOff>
    </xdr:from>
    <xdr:to>
      <xdr:col>4</xdr:col>
      <xdr:colOff>966108</xdr:colOff>
      <xdr:row>0</xdr:row>
      <xdr:rowOff>925284</xdr:rowOff>
    </xdr:to>
    <xdr:sp macro="" textlink="">
      <xdr:nvSpPr>
        <xdr:cNvPr id="4" name="Pentagon 3">
          <a:hlinkClick xmlns:r="http://schemas.openxmlformats.org/officeDocument/2006/relationships" r:id="rId1"/>
        </xdr:cNvPr>
        <xdr:cNvSpPr/>
      </xdr:nvSpPr>
      <xdr:spPr>
        <a:xfrm>
          <a:off x="6504214" y="666750"/>
          <a:ext cx="2612573" cy="258534"/>
        </a:xfrm>
        <a:prstGeom prst="homePlate">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Click here to go to TAB 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789214</xdr:colOff>
      <xdr:row>0</xdr:row>
      <xdr:rowOff>108857</xdr:rowOff>
    </xdr:from>
    <xdr:to>
      <xdr:col>6</xdr:col>
      <xdr:colOff>966107</xdr:colOff>
      <xdr:row>0</xdr:row>
      <xdr:rowOff>394607</xdr:rowOff>
    </xdr:to>
    <xdr:sp macro="" textlink="">
      <xdr:nvSpPr>
        <xdr:cNvPr id="3" name="Pentagon 2">
          <a:hlinkClick xmlns:r="http://schemas.openxmlformats.org/officeDocument/2006/relationships" r:id="rId1"/>
        </xdr:cNvPr>
        <xdr:cNvSpPr/>
      </xdr:nvSpPr>
      <xdr:spPr>
        <a:xfrm>
          <a:off x="9674678" y="108857"/>
          <a:ext cx="2217965" cy="285750"/>
        </a:xfrm>
        <a:prstGeom prst="homePlate">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Click here</a:t>
          </a:r>
          <a:r>
            <a:rPr lang="en-US" sz="1200" b="1" baseline="0">
              <a:solidFill>
                <a:sysClr val="windowText" lastClr="000000"/>
              </a:solidFill>
              <a:latin typeface="Arial" panose="020B0604020202020204" pitchFamily="34" charset="0"/>
              <a:cs typeface="Arial" panose="020B0604020202020204" pitchFamily="34" charset="0"/>
            </a:rPr>
            <a:t> to go</a:t>
          </a:r>
          <a:r>
            <a:rPr lang="en-US" sz="1200" b="1">
              <a:solidFill>
                <a:sysClr val="windowText" lastClr="000000"/>
              </a:solidFill>
              <a:latin typeface="Arial" panose="020B0604020202020204" pitchFamily="34" charset="0"/>
              <a:cs typeface="Arial" panose="020B0604020202020204" pitchFamily="34" charset="0"/>
            </a:rPr>
            <a:t> to TAB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313149</xdr:colOff>
      <xdr:row>0</xdr:row>
      <xdr:rowOff>169623</xdr:rowOff>
    </xdr:from>
    <xdr:to>
      <xdr:col>8</xdr:col>
      <xdr:colOff>795923</xdr:colOff>
      <xdr:row>0</xdr:row>
      <xdr:rowOff>481469</xdr:rowOff>
    </xdr:to>
    <xdr:sp macro="" textlink="">
      <xdr:nvSpPr>
        <xdr:cNvPr id="2" name="Pentagon 1">
          <a:hlinkClick xmlns:r="http://schemas.openxmlformats.org/officeDocument/2006/relationships" r:id="rId1"/>
        </xdr:cNvPr>
        <xdr:cNvSpPr/>
      </xdr:nvSpPr>
      <xdr:spPr>
        <a:xfrm>
          <a:off x="9994724" y="169623"/>
          <a:ext cx="2661781" cy="311846"/>
        </a:xfrm>
        <a:prstGeom prst="homePlate">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bg1"/>
              </a:solidFill>
              <a:latin typeface="Arial" panose="020B0604020202020204" pitchFamily="34" charset="0"/>
              <a:cs typeface="Arial" panose="020B0604020202020204" pitchFamily="34" charset="0"/>
            </a:rPr>
            <a:t>Click</a:t>
          </a:r>
          <a:r>
            <a:rPr lang="en-US" sz="1200" b="1" baseline="0">
              <a:solidFill>
                <a:schemeClr val="bg1"/>
              </a:solidFill>
              <a:latin typeface="Arial" panose="020B0604020202020204" pitchFamily="34" charset="0"/>
              <a:cs typeface="Arial" panose="020B0604020202020204" pitchFamily="34" charset="0"/>
            </a:rPr>
            <a:t> here to g</a:t>
          </a:r>
          <a:r>
            <a:rPr lang="en-US" sz="1200" b="1">
              <a:solidFill>
                <a:schemeClr val="bg1"/>
              </a:solidFill>
              <a:latin typeface="Arial" panose="020B0604020202020204" pitchFamily="34" charset="0"/>
              <a:cs typeface="Arial" panose="020B0604020202020204" pitchFamily="34" charset="0"/>
            </a:rPr>
            <a:t>o to TAB 2A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1495425</xdr:colOff>
      <xdr:row>14</xdr:row>
      <xdr:rowOff>742950</xdr:rowOff>
    </xdr:from>
    <xdr:to>
      <xdr:col>8</xdr:col>
      <xdr:colOff>2486025</xdr:colOff>
      <xdr:row>14</xdr:row>
      <xdr:rowOff>1190625</xdr:rowOff>
    </xdr:to>
    <xdr:pic>
      <xdr:nvPicPr>
        <xdr:cNvPr id="2" name="Picture 16" descr="default-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54277"/>
        <a:stretch>
          <a:fillRect/>
        </a:stretch>
      </xdr:blipFill>
      <xdr:spPr bwMode="auto">
        <a:xfrm>
          <a:off x="6372225" y="3019425"/>
          <a:ext cx="9906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5531656</xdr:colOff>
      <xdr:row>0</xdr:row>
      <xdr:rowOff>78523</xdr:rowOff>
    </xdr:from>
    <xdr:to>
      <xdr:col>1</xdr:col>
      <xdr:colOff>6881825</xdr:colOff>
      <xdr:row>0</xdr:row>
      <xdr:rowOff>364273</xdr:rowOff>
    </xdr:to>
    <xdr:sp macro="" textlink="">
      <xdr:nvSpPr>
        <xdr:cNvPr id="2" name="Pentagon 1">
          <a:hlinkClick xmlns:r="http://schemas.openxmlformats.org/officeDocument/2006/relationships" r:id="rId1"/>
        </xdr:cNvPr>
        <xdr:cNvSpPr/>
      </xdr:nvSpPr>
      <xdr:spPr>
        <a:xfrm>
          <a:off x="5665006" y="8717698"/>
          <a:ext cx="1350169" cy="285750"/>
        </a:xfrm>
        <a:prstGeom prst="homePlate">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Go to TAB 4</a:t>
          </a:r>
        </a:p>
      </xdr:txBody>
    </xdr:sp>
    <xdr:clientData/>
  </xdr:twoCellAnchor>
  <xdr:twoCellAnchor>
    <xdr:from>
      <xdr:col>1</xdr:col>
      <xdr:colOff>5541184</xdr:colOff>
      <xdr:row>2</xdr:row>
      <xdr:rowOff>64219</xdr:rowOff>
    </xdr:from>
    <xdr:to>
      <xdr:col>1</xdr:col>
      <xdr:colOff>6881828</xdr:colOff>
      <xdr:row>2</xdr:row>
      <xdr:rowOff>349969</xdr:rowOff>
    </xdr:to>
    <xdr:sp macro="" textlink="">
      <xdr:nvSpPr>
        <xdr:cNvPr id="3" name="Pentagon 2">
          <a:hlinkClick xmlns:r="http://schemas.openxmlformats.org/officeDocument/2006/relationships" r:id="rId2"/>
        </xdr:cNvPr>
        <xdr:cNvSpPr/>
      </xdr:nvSpPr>
      <xdr:spPr>
        <a:xfrm>
          <a:off x="5674534" y="9665419"/>
          <a:ext cx="1340644" cy="285750"/>
        </a:xfrm>
        <a:prstGeom prst="homePlate">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Go to TAB 5</a:t>
          </a:r>
        </a:p>
      </xdr:txBody>
    </xdr:sp>
    <xdr:clientData/>
  </xdr:twoCellAnchor>
  <xdr:twoCellAnchor>
    <xdr:from>
      <xdr:col>1</xdr:col>
      <xdr:colOff>5538806</xdr:colOff>
      <xdr:row>4</xdr:row>
      <xdr:rowOff>61827</xdr:rowOff>
    </xdr:from>
    <xdr:to>
      <xdr:col>1</xdr:col>
      <xdr:colOff>6879450</xdr:colOff>
      <xdr:row>4</xdr:row>
      <xdr:rowOff>347577</xdr:rowOff>
    </xdr:to>
    <xdr:sp macro="" textlink="">
      <xdr:nvSpPr>
        <xdr:cNvPr id="4" name="Pentagon 3">
          <a:hlinkClick xmlns:r="http://schemas.openxmlformats.org/officeDocument/2006/relationships" r:id="rId3"/>
        </xdr:cNvPr>
        <xdr:cNvSpPr/>
      </xdr:nvSpPr>
      <xdr:spPr>
        <a:xfrm>
          <a:off x="5672156" y="10348827"/>
          <a:ext cx="1340644" cy="285750"/>
        </a:xfrm>
        <a:prstGeom prst="homePlate">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Go to TAB 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D50"/>
  <sheetViews>
    <sheetView tabSelected="1" zoomScaleNormal="100" workbookViewId="0">
      <selection activeCell="H10" sqref="H10"/>
    </sheetView>
  </sheetViews>
  <sheetFormatPr defaultRowHeight="12.75" x14ac:dyDescent="0.2"/>
  <cols>
    <col min="1" max="1" width="2" style="111" customWidth="1"/>
    <col min="2" max="2" width="105" style="111" customWidth="1"/>
    <col min="3" max="3" width="1.5703125" style="111" customWidth="1"/>
    <col min="4" max="4" width="18" style="111" customWidth="1"/>
    <col min="5" max="5" width="4.140625" style="111" customWidth="1"/>
    <col min="6" max="16384" width="9.140625" style="111"/>
  </cols>
  <sheetData>
    <row r="1" spans="1:4" ht="28.5" customHeight="1" thickBot="1" x14ac:dyDescent="0.4">
      <c r="A1" s="346" t="s">
        <v>222</v>
      </c>
      <c r="B1" s="346"/>
    </row>
    <row r="2" spans="1:4" ht="42.75" customHeight="1" thickBot="1" x14ac:dyDescent="0.25">
      <c r="A2" s="347" t="s">
        <v>147</v>
      </c>
      <c r="B2" s="347"/>
      <c r="D2" s="311" t="s">
        <v>186</v>
      </c>
    </row>
    <row r="3" spans="1:4" ht="47.25" customHeight="1" x14ac:dyDescent="0.2">
      <c r="B3" s="312" t="s">
        <v>220</v>
      </c>
      <c r="D3" s="313" t="s">
        <v>125</v>
      </c>
    </row>
    <row r="4" spans="1:4" ht="54" customHeight="1" x14ac:dyDescent="0.2">
      <c r="B4" s="312" t="s">
        <v>148</v>
      </c>
      <c r="D4" s="314" t="s">
        <v>126</v>
      </c>
    </row>
    <row r="5" spans="1:4" ht="37.5" customHeight="1" thickBot="1" x14ac:dyDescent="0.25">
      <c r="A5" s="347" t="s">
        <v>149</v>
      </c>
      <c r="B5" s="347"/>
      <c r="D5" s="315" t="s">
        <v>127</v>
      </c>
    </row>
    <row r="6" spans="1:4" ht="21" customHeight="1" x14ac:dyDescent="0.2">
      <c r="B6" s="312" t="s">
        <v>156</v>
      </c>
    </row>
    <row r="7" spans="1:4" ht="26.25" customHeight="1" x14ac:dyDescent="0.25">
      <c r="B7" s="312" t="s">
        <v>157</v>
      </c>
      <c r="D7" s="316"/>
    </row>
    <row r="8" spans="1:4" ht="9" customHeight="1" x14ac:dyDescent="0.25">
      <c r="B8" s="317"/>
      <c r="D8" s="316"/>
    </row>
    <row r="9" spans="1:4" ht="34.5" customHeight="1" x14ac:dyDescent="0.25">
      <c r="A9" s="345" t="s">
        <v>208</v>
      </c>
      <c r="B9" s="345"/>
      <c r="C9" s="318"/>
      <c r="D9" s="318"/>
    </row>
    <row r="10" spans="1:4" s="321" customFormat="1" ht="30" customHeight="1" x14ac:dyDescent="0.2">
      <c r="A10" s="344" t="s">
        <v>168</v>
      </c>
      <c r="B10" s="344"/>
      <c r="C10" s="319"/>
      <c r="D10" s="320"/>
    </row>
    <row r="11" spans="1:4" s="322" customFormat="1" ht="37.5" customHeight="1" x14ac:dyDescent="0.2">
      <c r="B11" s="312" t="s">
        <v>155</v>
      </c>
      <c r="D11" s="323"/>
    </row>
    <row r="12" spans="1:4" s="321" customFormat="1" ht="31.5" customHeight="1" x14ac:dyDescent="0.2">
      <c r="A12" s="344" t="s">
        <v>151</v>
      </c>
      <c r="B12" s="344"/>
      <c r="D12" s="320"/>
    </row>
    <row r="13" spans="1:4" s="322" customFormat="1" ht="54" customHeight="1" x14ac:dyDescent="0.2">
      <c r="B13" s="312" t="s">
        <v>154</v>
      </c>
      <c r="D13" s="323"/>
    </row>
    <row r="14" spans="1:4" s="321" customFormat="1" ht="32.25" customHeight="1" x14ac:dyDescent="0.2">
      <c r="A14" s="344" t="s">
        <v>152</v>
      </c>
      <c r="B14" s="344"/>
      <c r="D14" s="320"/>
    </row>
    <row r="15" spans="1:4" s="322" customFormat="1" ht="78.75" customHeight="1" x14ac:dyDescent="0.2">
      <c r="B15" s="312" t="s">
        <v>211</v>
      </c>
      <c r="D15" s="323"/>
    </row>
    <row r="16" spans="1:4" s="321" customFormat="1" ht="28.5" customHeight="1" x14ac:dyDescent="0.2">
      <c r="A16" s="344" t="s">
        <v>153</v>
      </c>
      <c r="B16" s="344"/>
      <c r="D16" s="320"/>
    </row>
    <row r="17" spans="1:4" s="322" customFormat="1" ht="36.75" customHeight="1" x14ac:dyDescent="0.2">
      <c r="B17" s="312" t="s">
        <v>167</v>
      </c>
      <c r="D17" s="323"/>
    </row>
    <row r="18" spans="1:4" s="321" customFormat="1" ht="33.75" customHeight="1" x14ac:dyDescent="0.2">
      <c r="A18" s="344" t="s">
        <v>221</v>
      </c>
      <c r="B18" s="344"/>
    </row>
    <row r="19" spans="1:4" s="322" customFormat="1" ht="42" customHeight="1" x14ac:dyDescent="0.2">
      <c r="B19" s="312" t="s">
        <v>150</v>
      </c>
    </row>
    <row r="20" spans="1:4" s="321" customFormat="1" ht="31.5" customHeight="1" x14ac:dyDescent="0.2">
      <c r="A20" s="111"/>
      <c r="B20" s="111"/>
    </row>
    <row r="21" spans="1:4" s="322" customFormat="1" ht="22.5" customHeight="1" x14ac:dyDescent="0.2">
      <c r="B21" s="325" t="s">
        <v>205</v>
      </c>
    </row>
    <row r="22" spans="1:4" s="321" customFormat="1" ht="30" customHeight="1" x14ac:dyDescent="0.2"/>
    <row r="23" spans="1:4" s="322" customFormat="1" ht="19.5" customHeight="1" x14ac:dyDescent="0.2">
      <c r="B23" s="312"/>
    </row>
    <row r="24" spans="1:4" s="321" customFormat="1" ht="31.5" customHeight="1" x14ac:dyDescent="0.2"/>
    <row r="25" spans="1:4" s="322" customFormat="1" ht="24.75" customHeight="1" x14ac:dyDescent="0.2"/>
    <row r="27" spans="1:4" s="322" customFormat="1" ht="25.5" customHeight="1" x14ac:dyDescent="0.2"/>
    <row r="47" spans="2:2" x14ac:dyDescent="0.2">
      <c r="B47" s="122"/>
    </row>
    <row r="48" spans="2:2" x14ac:dyDescent="0.2">
      <c r="B48" s="122"/>
    </row>
    <row r="49" spans="2:2" x14ac:dyDescent="0.2">
      <c r="B49" s="122"/>
    </row>
    <row r="50" spans="2:2" x14ac:dyDescent="0.2">
      <c r="B50" s="122"/>
    </row>
  </sheetData>
  <sheetProtection selectLockedCells="1"/>
  <mergeCells count="9">
    <mergeCell ref="A18:B18"/>
    <mergeCell ref="A16:B16"/>
    <mergeCell ref="A14:B14"/>
    <mergeCell ref="A9:B9"/>
    <mergeCell ref="A1:B1"/>
    <mergeCell ref="A2:B2"/>
    <mergeCell ref="A5:B5"/>
    <mergeCell ref="A12:B12"/>
    <mergeCell ref="A10:B10"/>
  </mergeCells>
  <pageMargins left="0.7" right="0.7" top="0.5" bottom="0.25" header="0.3" footer="0.2"/>
  <pageSetup scale="76" fitToHeight="0"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63"/>
  <sheetViews>
    <sheetView showGridLines="0" topLeftCell="A34" workbookViewId="0">
      <selection activeCell="F37" sqref="F37"/>
    </sheetView>
  </sheetViews>
  <sheetFormatPr defaultRowHeight="12.75" x14ac:dyDescent="0.2"/>
  <cols>
    <col min="1" max="1" width="1.85546875" style="90" customWidth="1"/>
    <col min="2" max="2" width="101.28515625" style="90" customWidth="1"/>
    <col min="3" max="3" width="2" style="90" customWidth="1"/>
    <col min="4" max="4" width="17.28515625" style="90" customWidth="1"/>
    <col min="5" max="5" width="2.7109375" style="90" customWidth="1"/>
    <col min="6" max="16384" width="9.140625" style="90"/>
  </cols>
  <sheetData>
    <row r="1" spans="1:6" s="140" customFormat="1" ht="30.75" customHeight="1" thickBot="1" x14ac:dyDescent="0.25">
      <c r="A1" s="350" t="s">
        <v>139</v>
      </c>
      <c r="B1" s="350"/>
      <c r="C1" s="350"/>
      <c r="D1" s="350"/>
    </row>
    <row r="2" spans="1:6" ht="59.25" customHeight="1" thickBot="1" x14ac:dyDescent="0.25">
      <c r="B2" s="110" t="s">
        <v>215</v>
      </c>
      <c r="C2" s="186"/>
    </row>
    <row r="3" spans="1:6" ht="28.5" customHeight="1" thickBot="1" x14ac:dyDescent="0.25">
      <c r="A3" s="348" t="s">
        <v>206</v>
      </c>
      <c r="B3" s="348"/>
      <c r="C3" s="187"/>
      <c r="D3" s="189" t="s">
        <v>187</v>
      </c>
      <c r="E3" s="111"/>
      <c r="F3" s="111"/>
    </row>
    <row r="4" spans="1:6" ht="30.75" customHeight="1" x14ac:dyDescent="0.2">
      <c r="B4" s="113" t="s">
        <v>161</v>
      </c>
      <c r="C4" s="113"/>
      <c r="D4" s="190" t="s">
        <v>128</v>
      </c>
      <c r="E4" s="111"/>
      <c r="F4" s="111"/>
    </row>
    <row r="5" spans="1:6" ht="35.25" customHeight="1" x14ac:dyDescent="0.2">
      <c r="B5" s="114" t="s">
        <v>160</v>
      </c>
      <c r="D5" s="191" t="s">
        <v>138</v>
      </c>
      <c r="E5" s="111"/>
      <c r="F5" s="111"/>
    </row>
    <row r="6" spans="1:6" ht="82.5" customHeight="1" x14ac:dyDescent="0.2">
      <c r="B6" s="114" t="s">
        <v>200</v>
      </c>
      <c r="C6" s="114"/>
      <c r="D6" s="192" t="s">
        <v>129</v>
      </c>
      <c r="E6" s="111"/>
      <c r="F6" s="111"/>
    </row>
    <row r="7" spans="1:6" ht="24" customHeight="1" x14ac:dyDescent="0.2">
      <c r="B7" s="114" t="s">
        <v>188</v>
      </c>
      <c r="C7" s="114"/>
      <c r="D7" s="193" t="s">
        <v>130</v>
      </c>
      <c r="E7" s="111"/>
      <c r="F7" s="111"/>
    </row>
    <row r="8" spans="1:6" ht="23.25" customHeight="1" x14ac:dyDescent="0.2">
      <c r="B8" s="116" t="s">
        <v>189</v>
      </c>
      <c r="C8" s="115"/>
      <c r="D8" s="194" t="s">
        <v>133</v>
      </c>
      <c r="E8" s="111"/>
      <c r="F8" s="111"/>
    </row>
    <row r="9" spans="1:6" ht="30" customHeight="1" x14ac:dyDescent="0.2">
      <c r="B9" s="114" t="s">
        <v>212</v>
      </c>
      <c r="C9" s="114"/>
      <c r="D9" s="195" t="s">
        <v>134</v>
      </c>
      <c r="E9" s="111"/>
      <c r="F9" s="111"/>
    </row>
    <row r="10" spans="1:6" ht="42.75" customHeight="1" x14ac:dyDescent="0.2">
      <c r="B10" s="114" t="s">
        <v>158</v>
      </c>
      <c r="C10" s="112"/>
      <c r="D10" s="196" t="s">
        <v>213</v>
      </c>
      <c r="E10" s="111"/>
      <c r="F10" s="111"/>
    </row>
    <row r="11" spans="1:6" ht="27.75" customHeight="1" thickBot="1" x14ac:dyDescent="0.25">
      <c r="B11" s="114" t="s">
        <v>190</v>
      </c>
      <c r="C11" s="116"/>
      <c r="D11" s="197" t="s">
        <v>135</v>
      </c>
      <c r="E11" s="111"/>
      <c r="F11" s="111"/>
    </row>
    <row r="12" spans="1:6" ht="49.5" customHeight="1" x14ac:dyDescent="0.2">
      <c r="B12" s="114" t="s">
        <v>202</v>
      </c>
      <c r="C12" s="117"/>
      <c r="D12" s="111"/>
      <c r="E12" s="111"/>
      <c r="F12" s="111"/>
    </row>
    <row r="13" spans="1:6" ht="37.5" customHeight="1" x14ac:dyDescent="0.2">
      <c r="B13" s="114" t="s">
        <v>201</v>
      </c>
      <c r="C13" s="114"/>
      <c r="D13" s="111"/>
      <c r="E13" s="111"/>
      <c r="F13" s="111"/>
    </row>
    <row r="14" spans="1:6" ht="58.5" customHeight="1" x14ac:dyDescent="0.2">
      <c r="B14" s="114" t="s">
        <v>191</v>
      </c>
      <c r="C14" s="117"/>
      <c r="D14" s="111"/>
      <c r="E14" s="111"/>
      <c r="F14" s="111"/>
    </row>
    <row r="15" spans="1:6" ht="42.75" customHeight="1" x14ac:dyDescent="0.2">
      <c r="B15" s="119" t="s">
        <v>192</v>
      </c>
      <c r="C15" s="114"/>
      <c r="D15" s="111"/>
      <c r="E15" s="111"/>
      <c r="F15" s="111"/>
    </row>
    <row r="16" spans="1:6" ht="24.75" customHeight="1" x14ac:dyDescent="0.2">
      <c r="B16" s="114" t="s">
        <v>218</v>
      </c>
    </row>
    <row r="17" spans="1:6" ht="13.5" x14ac:dyDescent="0.2">
      <c r="C17" s="114"/>
      <c r="D17" s="111"/>
      <c r="E17" s="111"/>
      <c r="F17" s="111"/>
    </row>
    <row r="18" spans="1:6" ht="38.25" customHeight="1" x14ac:dyDescent="0.2">
      <c r="A18" s="349" t="s">
        <v>207</v>
      </c>
      <c r="B18" s="349"/>
      <c r="C18" s="114"/>
      <c r="D18" s="111"/>
      <c r="E18" s="111"/>
      <c r="F18" s="111"/>
    </row>
    <row r="19" spans="1:6" ht="42.75" customHeight="1" x14ac:dyDescent="0.2">
      <c r="B19" s="113" t="s">
        <v>216</v>
      </c>
      <c r="C19" s="114"/>
      <c r="D19" s="111"/>
      <c r="E19" s="111"/>
      <c r="F19" s="111"/>
    </row>
    <row r="20" spans="1:6" ht="46.5" customHeight="1" x14ac:dyDescent="0.2">
      <c r="B20" s="113" t="s">
        <v>217</v>
      </c>
      <c r="C20" s="114"/>
      <c r="D20" s="111"/>
      <c r="E20" s="111"/>
      <c r="F20" s="111"/>
    </row>
    <row r="21" spans="1:6" ht="28.5" customHeight="1" x14ac:dyDescent="0.2">
      <c r="B21" s="116" t="s">
        <v>194</v>
      </c>
      <c r="C21" s="114"/>
      <c r="D21" s="111"/>
      <c r="E21" s="111"/>
      <c r="F21" s="111"/>
    </row>
    <row r="22" spans="1:6" ht="34.5" customHeight="1" x14ac:dyDescent="0.2">
      <c r="B22" s="114" t="s">
        <v>195</v>
      </c>
      <c r="C22" s="119"/>
      <c r="D22" s="111"/>
      <c r="E22" s="111"/>
      <c r="F22" s="111"/>
    </row>
    <row r="23" spans="1:6" ht="79.5" customHeight="1" x14ac:dyDescent="0.2">
      <c r="B23" s="116" t="s">
        <v>214</v>
      </c>
      <c r="C23" s="117"/>
      <c r="D23" s="111"/>
      <c r="E23" s="111"/>
      <c r="F23" s="111"/>
    </row>
    <row r="24" spans="1:6" ht="60" customHeight="1" x14ac:dyDescent="0.2">
      <c r="B24" s="116" t="s">
        <v>196</v>
      </c>
      <c r="C24" s="114"/>
      <c r="D24" s="111"/>
      <c r="E24" s="111"/>
      <c r="F24" s="111"/>
    </row>
    <row r="25" spans="1:6" ht="110.25" customHeight="1" x14ac:dyDescent="0.2">
      <c r="B25" s="116" t="s">
        <v>198</v>
      </c>
      <c r="D25" s="111"/>
      <c r="E25" s="111"/>
      <c r="F25" s="111"/>
    </row>
    <row r="26" spans="1:6" ht="60.75" customHeight="1" x14ac:dyDescent="0.2">
      <c r="B26" s="113" t="s">
        <v>197</v>
      </c>
      <c r="C26" s="118"/>
      <c r="D26" s="111"/>
      <c r="E26" s="111"/>
      <c r="F26" s="111"/>
    </row>
    <row r="27" spans="1:6" ht="23.25" customHeight="1" x14ac:dyDescent="0.25">
      <c r="B27" s="116" t="s">
        <v>227</v>
      </c>
      <c r="C27" s="188"/>
      <c r="D27" s="111"/>
      <c r="E27" s="111"/>
      <c r="F27" s="111"/>
    </row>
    <row r="28" spans="1:6" ht="28.5" customHeight="1" x14ac:dyDescent="0.2">
      <c r="B28" s="116" t="s">
        <v>228</v>
      </c>
      <c r="C28" s="120"/>
      <c r="D28" s="111"/>
      <c r="E28" s="111"/>
      <c r="F28" s="111"/>
    </row>
    <row r="29" spans="1:6" ht="22.5" customHeight="1" x14ac:dyDescent="0.2">
      <c r="B29" s="116" t="s">
        <v>229</v>
      </c>
      <c r="C29" s="113"/>
      <c r="D29" s="111"/>
      <c r="E29" s="111"/>
      <c r="F29" s="111"/>
    </row>
    <row r="30" spans="1:6" ht="21" customHeight="1" x14ac:dyDescent="0.2">
      <c r="B30" s="116" t="s">
        <v>230</v>
      </c>
      <c r="C30" s="121"/>
      <c r="D30" s="111"/>
      <c r="E30" s="111"/>
      <c r="F30" s="111"/>
    </row>
    <row r="31" spans="1:6" ht="32.25" customHeight="1" x14ac:dyDescent="0.2">
      <c r="B31" s="113" t="s">
        <v>231</v>
      </c>
      <c r="C31" s="113"/>
      <c r="D31" s="111"/>
      <c r="E31" s="111"/>
      <c r="F31" s="111"/>
    </row>
    <row r="32" spans="1:6" ht="51.75" customHeight="1" x14ac:dyDescent="0.2">
      <c r="B32" s="113" t="s">
        <v>232</v>
      </c>
      <c r="C32" s="116"/>
      <c r="D32" s="111"/>
      <c r="E32" s="111"/>
      <c r="F32" s="111"/>
    </row>
    <row r="33" spans="2:6" ht="57.75" customHeight="1" x14ac:dyDescent="0.2">
      <c r="B33" s="114" t="s">
        <v>233</v>
      </c>
      <c r="C33" s="114"/>
      <c r="D33" s="111"/>
      <c r="E33" s="111"/>
      <c r="F33" s="111"/>
    </row>
    <row r="34" spans="2:6" ht="36" customHeight="1" x14ac:dyDescent="0.2">
      <c r="B34" s="125" t="s">
        <v>234</v>
      </c>
      <c r="C34" s="116"/>
      <c r="D34" s="111"/>
      <c r="E34" s="111"/>
      <c r="F34" s="111"/>
    </row>
    <row r="35" spans="2:6" ht="35.25" customHeight="1" x14ac:dyDescent="0.2">
      <c r="B35" s="114" t="s">
        <v>235</v>
      </c>
      <c r="C35" s="116"/>
      <c r="D35" s="111"/>
      <c r="E35" s="111"/>
      <c r="F35" s="111"/>
    </row>
    <row r="36" spans="2:6" ht="44.25" customHeight="1" x14ac:dyDescent="0.2">
      <c r="B36" s="114" t="s">
        <v>236</v>
      </c>
      <c r="C36" s="116"/>
      <c r="D36" s="111"/>
      <c r="E36" s="111"/>
      <c r="F36" s="111"/>
    </row>
    <row r="37" spans="2:6" ht="33" customHeight="1" x14ac:dyDescent="0.2">
      <c r="B37" s="114" t="s">
        <v>237</v>
      </c>
      <c r="C37" s="113"/>
      <c r="D37" s="111"/>
      <c r="E37" s="111"/>
      <c r="F37" s="111"/>
    </row>
    <row r="38" spans="2:6" ht="32.25" customHeight="1" x14ac:dyDescent="0.2">
      <c r="B38" s="116" t="s">
        <v>238</v>
      </c>
      <c r="C38" s="116"/>
      <c r="D38" s="111"/>
      <c r="E38" s="111"/>
      <c r="F38" s="111"/>
    </row>
    <row r="39" spans="2:6" ht="39" customHeight="1" x14ac:dyDescent="0.2">
      <c r="B39" s="116" t="s">
        <v>239</v>
      </c>
      <c r="C39" s="116"/>
      <c r="D39" s="111"/>
      <c r="E39" s="111"/>
      <c r="F39" s="111"/>
    </row>
    <row r="40" spans="2:6" ht="41.25" customHeight="1" x14ac:dyDescent="0.2">
      <c r="B40" s="113" t="s">
        <v>240</v>
      </c>
      <c r="C40" s="116"/>
      <c r="D40" s="111"/>
      <c r="E40" s="111"/>
      <c r="F40" s="111"/>
    </row>
    <row r="41" spans="2:6" ht="14.25" x14ac:dyDescent="0.2">
      <c r="C41" s="123"/>
      <c r="D41" s="111"/>
      <c r="E41" s="111"/>
      <c r="F41" s="111"/>
    </row>
    <row r="42" spans="2:6" x14ac:dyDescent="0.2">
      <c r="C42" s="122"/>
      <c r="D42" s="111"/>
      <c r="E42" s="111"/>
      <c r="F42" s="111"/>
    </row>
    <row r="43" spans="2:6" ht="13.5" x14ac:dyDescent="0.2">
      <c r="C43" s="113"/>
      <c r="D43" s="111"/>
      <c r="E43" s="111"/>
      <c r="F43" s="111"/>
    </row>
    <row r="44" spans="2:6" ht="14.25" x14ac:dyDescent="0.2">
      <c r="C44" s="123"/>
      <c r="D44" s="111"/>
      <c r="E44" s="111"/>
      <c r="F44" s="111"/>
    </row>
    <row r="45" spans="2:6" ht="13.5" x14ac:dyDescent="0.2">
      <c r="C45" s="113"/>
      <c r="D45" s="111"/>
      <c r="E45" s="111"/>
      <c r="F45" s="111"/>
    </row>
    <row r="46" spans="2:6" x14ac:dyDescent="0.2">
      <c r="C46" s="122"/>
      <c r="D46" s="111"/>
      <c r="E46" s="111"/>
      <c r="F46" s="111"/>
    </row>
    <row r="47" spans="2:6" ht="13.5" x14ac:dyDescent="0.2">
      <c r="C47" s="114"/>
      <c r="D47" s="111"/>
      <c r="E47" s="111"/>
      <c r="F47" s="124"/>
    </row>
    <row r="48" spans="2:6" ht="15" x14ac:dyDescent="0.2">
      <c r="C48" s="115"/>
      <c r="D48" s="111"/>
      <c r="E48" s="111"/>
      <c r="F48" s="111"/>
    </row>
    <row r="49" spans="3:6" ht="14.25" x14ac:dyDescent="0.2">
      <c r="C49" s="125"/>
      <c r="D49" s="111"/>
      <c r="E49" s="111"/>
      <c r="F49" s="111"/>
    </row>
    <row r="50" spans="3:6" ht="15" x14ac:dyDescent="0.2">
      <c r="C50" s="115"/>
      <c r="D50" s="111"/>
      <c r="E50" s="111"/>
      <c r="F50" s="111"/>
    </row>
    <row r="51" spans="3:6" ht="13.5" x14ac:dyDescent="0.2">
      <c r="C51" s="114"/>
      <c r="D51" s="111"/>
      <c r="E51" s="111"/>
      <c r="F51" s="111"/>
    </row>
    <row r="53" spans="3:6" ht="13.5" x14ac:dyDescent="0.2">
      <c r="C53" s="114"/>
    </row>
    <row r="54" spans="3:6" ht="14.25" x14ac:dyDescent="0.2">
      <c r="C54" s="118"/>
    </row>
    <row r="55" spans="3:6" ht="13.5" x14ac:dyDescent="0.2">
      <c r="C55" s="114"/>
    </row>
    <row r="56" spans="3:6" ht="15" x14ac:dyDescent="0.2">
      <c r="C56" s="115"/>
    </row>
    <row r="57" spans="3:6" ht="13.5" x14ac:dyDescent="0.2">
      <c r="C57" s="116"/>
    </row>
    <row r="58" spans="3:6" ht="14.25" x14ac:dyDescent="0.2">
      <c r="C58" s="123"/>
    </row>
    <row r="59" spans="3:6" ht="13.5" x14ac:dyDescent="0.2">
      <c r="C59" s="116"/>
    </row>
    <row r="60" spans="3:6" ht="14.25" x14ac:dyDescent="0.2">
      <c r="C60" s="123"/>
    </row>
    <row r="61" spans="3:6" ht="13.5" x14ac:dyDescent="0.2">
      <c r="C61" s="113"/>
    </row>
    <row r="63" spans="3:6" x14ac:dyDescent="0.2">
      <c r="C63" s="126"/>
    </row>
  </sheetData>
  <sheetProtection algorithmName="SHA-512" hashValue="EddSm3z89A/wiCl2Jv32CJVlSeYFDYU+WnR3xsjyrOoi9usku43jFN3G1zNCtDOcHDcwYqzAxuIaD6axVPMOlQ==" saltValue="tnyvMR10sWxA3mYjiyyoCw==" spinCount="100000" sheet="1" objects="1" scenarios="1" selectLockedCells="1"/>
  <mergeCells count="3">
    <mergeCell ref="A3:B3"/>
    <mergeCell ref="A18:B18"/>
    <mergeCell ref="A1:D1"/>
  </mergeCells>
  <pageMargins left="0.5" right="0.5" top="0.75" bottom="0.75" header="0" footer="0.3"/>
  <pageSetup scale="78" fitToHeight="0"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N15"/>
  <sheetViews>
    <sheetView zoomScale="80" zoomScaleNormal="80" workbookViewId="0">
      <selection activeCell="J7" sqref="J7"/>
    </sheetView>
  </sheetViews>
  <sheetFormatPr defaultRowHeight="12.75" x14ac:dyDescent="0.2"/>
  <cols>
    <col min="1" max="1" width="66.5703125" style="90" customWidth="1"/>
    <col min="2" max="2" width="10.85546875" style="90" customWidth="1"/>
    <col min="3" max="3" width="4.5703125" style="90" customWidth="1"/>
    <col min="4" max="4" width="40.42578125" style="90" customWidth="1"/>
    <col min="5" max="5" width="16" style="90" customWidth="1"/>
    <col min="6" max="6" width="11" style="90" customWidth="1"/>
    <col min="7" max="7" width="20.85546875" style="90" customWidth="1"/>
    <col min="8" max="8" width="18.42578125" style="90" customWidth="1"/>
    <col min="9" max="9" width="13" style="90" customWidth="1"/>
    <col min="10" max="10" width="16.85546875" style="90" customWidth="1"/>
    <col min="11" max="16384" width="9.140625" style="90"/>
  </cols>
  <sheetData>
    <row r="1" spans="1:14" ht="78.75" customHeight="1" thickBot="1" x14ac:dyDescent="0.3">
      <c r="A1" s="363" t="s">
        <v>199</v>
      </c>
      <c r="B1" s="364"/>
      <c r="C1" s="364"/>
      <c r="D1" s="364"/>
      <c r="E1" s="89"/>
      <c r="G1" s="358" t="s">
        <v>140</v>
      </c>
      <c r="H1" s="359"/>
      <c r="I1" s="359"/>
      <c r="J1" s="360"/>
    </row>
    <row r="2" spans="1:14" s="140" customFormat="1" ht="47.25" customHeight="1" x14ac:dyDescent="0.25">
      <c r="A2" s="205" t="s">
        <v>111</v>
      </c>
      <c r="B2" s="206"/>
      <c r="C2" s="206"/>
      <c r="D2" s="206"/>
      <c r="E2" s="207"/>
      <c r="G2" s="78" t="s">
        <v>128</v>
      </c>
      <c r="H2" s="79" t="s">
        <v>133</v>
      </c>
      <c r="I2" s="80" t="s">
        <v>129</v>
      </c>
      <c r="J2" s="81" t="s">
        <v>136</v>
      </c>
      <c r="K2" s="208"/>
    </row>
    <row r="3" spans="1:14" s="140" customFormat="1" ht="72.75" customHeight="1" thickBot="1" x14ac:dyDescent="0.25">
      <c r="A3" s="355" t="s">
        <v>162</v>
      </c>
      <c r="B3" s="356"/>
      <c r="C3" s="356"/>
      <c r="D3" s="356"/>
      <c r="E3" s="357"/>
      <c r="G3" s="83" t="s">
        <v>138</v>
      </c>
      <c r="H3" s="92" t="s">
        <v>134</v>
      </c>
      <c r="I3" s="85" t="s">
        <v>130</v>
      </c>
      <c r="J3" s="86" t="s">
        <v>135</v>
      </c>
    </row>
    <row r="4" spans="1:14" ht="34.5" customHeight="1" thickBot="1" x14ac:dyDescent="0.25">
      <c r="D4" s="93"/>
      <c r="E4" s="93"/>
      <c r="F4" s="93"/>
      <c r="K4" s="94"/>
      <c r="L4" s="94"/>
      <c r="M4" s="94"/>
      <c r="N4" s="94"/>
    </row>
    <row r="5" spans="1:14" ht="46.5" customHeight="1" thickBot="1" x14ac:dyDescent="0.25">
      <c r="A5" s="361" t="s">
        <v>166</v>
      </c>
      <c r="B5" s="362"/>
      <c r="C5" s="95"/>
      <c r="F5" s="94"/>
      <c r="G5" s="361" t="s">
        <v>142</v>
      </c>
      <c r="H5" s="365"/>
      <c r="I5" s="365"/>
      <c r="J5" s="362"/>
      <c r="K5" s="96"/>
      <c r="L5" s="94"/>
      <c r="M5" s="94"/>
      <c r="N5" s="94"/>
    </row>
    <row r="6" spans="1:14" ht="71.25" customHeight="1" thickBot="1" x14ac:dyDescent="0.25">
      <c r="A6" s="97" t="s">
        <v>172</v>
      </c>
      <c r="B6" s="2"/>
      <c r="C6" s="94"/>
      <c r="D6" s="366" t="s">
        <v>177</v>
      </c>
      <c r="E6" s="366"/>
      <c r="F6" s="94"/>
      <c r="G6" s="367" t="s">
        <v>164</v>
      </c>
      <c r="H6" s="370" t="s">
        <v>106</v>
      </c>
      <c r="I6" s="371"/>
      <c r="J6" s="8"/>
      <c r="K6" s="94"/>
      <c r="L6" s="94"/>
      <c r="M6" s="94"/>
      <c r="N6" s="94"/>
    </row>
    <row r="7" spans="1:14" ht="70.5" customHeight="1" thickBot="1" x14ac:dyDescent="0.25">
      <c r="A7" s="98" t="s">
        <v>173</v>
      </c>
      <c r="B7" s="3"/>
      <c r="C7" s="94"/>
      <c r="D7" s="209" t="s">
        <v>119</v>
      </c>
      <c r="E7" s="5"/>
      <c r="F7" s="99"/>
      <c r="G7" s="368"/>
      <c r="H7" s="372" t="s">
        <v>108</v>
      </c>
      <c r="I7" s="373"/>
      <c r="J7" s="9"/>
      <c r="K7" s="96"/>
      <c r="L7" s="94"/>
      <c r="M7" s="94"/>
      <c r="N7" s="94"/>
    </row>
    <row r="8" spans="1:14" ht="79.5" customHeight="1" thickBot="1" x14ac:dyDescent="0.3">
      <c r="A8" s="100" t="s">
        <v>174</v>
      </c>
      <c r="B8" s="3"/>
      <c r="C8" s="94"/>
      <c r="D8" s="101" t="s">
        <v>219</v>
      </c>
      <c r="E8" s="94"/>
      <c r="F8" s="94"/>
      <c r="G8" s="369"/>
      <c r="H8" s="374" t="s">
        <v>169</v>
      </c>
      <c r="I8" s="375"/>
      <c r="J8" s="10"/>
      <c r="K8" s="96"/>
      <c r="L8" s="94"/>
      <c r="M8" s="94"/>
      <c r="N8" s="94"/>
    </row>
    <row r="9" spans="1:14" ht="87" customHeight="1" thickBot="1" x14ac:dyDescent="0.25">
      <c r="A9" s="102" t="s">
        <v>163</v>
      </c>
      <c r="B9" s="4"/>
      <c r="C9" s="94"/>
      <c r="D9" s="328" t="s">
        <v>143</v>
      </c>
      <c r="E9" s="6"/>
      <c r="F9" s="94"/>
      <c r="G9" s="103" t="s">
        <v>175</v>
      </c>
      <c r="H9" s="351" t="s">
        <v>170</v>
      </c>
      <c r="I9" s="352"/>
      <c r="J9" s="10"/>
      <c r="K9" s="96"/>
      <c r="L9" s="94"/>
      <c r="M9" s="94"/>
      <c r="N9" s="94"/>
    </row>
    <row r="10" spans="1:14" ht="114.75" customHeight="1" thickBot="1" x14ac:dyDescent="0.25">
      <c r="A10" s="210" t="s">
        <v>209</v>
      </c>
      <c r="B10" s="104">
        <f>SUM(B6:B9)</f>
        <v>0</v>
      </c>
      <c r="C10" s="94"/>
      <c r="D10" s="105" t="s">
        <v>144</v>
      </c>
      <c r="E10" s="7"/>
      <c r="F10" s="94"/>
      <c r="G10" s="106" t="s">
        <v>176</v>
      </c>
      <c r="H10" s="351" t="s">
        <v>171</v>
      </c>
      <c r="I10" s="352"/>
      <c r="J10" s="9"/>
      <c r="K10" s="107"/>
      <c r="L10" s="94"/>
      <c r="M10" s="94"/>
      <c r="N10" s="94"/>
    </row>
    <row r="11" spans="1:14" ht="78.75" customHeight="1" thickBot="1" x14ac:dyDescent="0.25">
      <c r="A11" s="329"/>
      <c r="B11" s="330"/>
      <c r="C11" s="93"/>
      <c r="D11" s="93"/>
      <c r="E11" s="93"/>
      <c r="F11" s="93"/>
      <c r="G11" s="108" t="s">
        <v>113</v>
      </c>
      <c r="H11" s="353" t="s">
        <v>112</v>
      </c>
      <c r="I11" s="354"/>
      <c r="J11" s="11"/>
      <c r="K11" s="96"/>
      <c r="L11" s="94"/>
      <c r="M11" s="94"/>
      <c r="N11" s="94"/>
    </row>
    <row r="12" spans="1:14" ht="68.25" customHeight="1" x14ac:dyDescent="0.2">
      <c r="G12" s="95"/>
      <c r="J12" s="95"/>
    </row>
    <row r="13" spans="1:14" ht="68.25" customHeight="1" x14ac:dyDescent="0.2">
      <c r="G13" s="109"/>
    </row>
    <row r="14" spans="1:14" ht="47.25" customHeight="1" x14ac:dyDescent="0.2"/>
    <row r="15" spans="1:14" ht="78.75" customHeight="1" x14ac:dyDescent="0.2"/>
  </sheetData>
  <sheetProtection password="CC18" sheet="1" objects="1" scenarios="1" selectLockedCells="1"/>
  <mergeCells count="13">
    <mergeCell ref="H10:I10"/>
    <mergeCell ref="H11:I11"/>
    <mergeCell ref="H9:I9"/>
    <mergeCell ref="A3:E3"/>
    <mergeCell ref="G1:J1"/>
    <mergeCell ref="A5:B5"/>
    <mergeCell ref="A1:D1"/>
    <mergeCell ref="G5:J5"/>
    <mergeCell ref="D6:E6"/>
    <mergeCell ref="G6:G8"/>
    <mergeCell ref="H6:I6"/>
    <mergeCell ref="H7:I7"/>
    <mergeCell ref="H8:I8"/>
  </mergeCells>
  <pageMargins left="0.5" right="0.5" top="0.75" bottom="0.75" header="0" footer="0.3"/>
  <pageSetup scale="56" fitToHeight="0" orientation="landscape" verticalDpi="120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S418"/>
  <sheetViews>
    <sheetView zoomScale="70" zoomScaleNormal="70" workbookViewId="0">
      <pane xSplit="3" ySplit="3" topLeftCell="D33" activePane="bottomRight" state="frozenSplit"/>
      <selection pane="topRight" activeCell="H1" sqref="H1"/>
      <selection pane="bottomLeft" activeCell="A12" sqref="A12"/>
      <selection pane="bottomRight" activeCell="H36" sqref="H36"/>
    </sheetView>
  </sheetViews>
  <sheetFormatPr defaultRowHeight="14.25" x14ac:dyDescent="0.2"/>
  <cols>
    <col min="1" max="1" width="28.42578125" style="74" customWidth="1"/>
    <col min="2" max="2" width="33.140625" style="74" customWidth="1"/>
    <col min="3" max="3" width="16.7109375" style="74" customWidth="1"/>
    <col min="4" max="4" width="24.5703125" style="74" customWidth="1"/>
    <col min="5" max="6" width="30.5703125" style="88" customWidth="1"/>
    <col min="7" max="7" width="38.140625" style="88" customWidth="1"/>
    <col min="8" max="8" width="38.140625" style="215" customWidth="1"/>
    <col min="9" max="9" width="27.5703125" style="273" customWidth="1"/>
    <col min="10" max="10" width="34.7109375" style="273" customWidth="1"/>
    <col min="11" max="11" width="25.5703125" style="273" customWidth="1"/>
    <col min="12" max="12" width="33.28515625" style="280" customWidth="1"/>
    <col min="13" max="67" width="9.140625" style="99"/>
    <col min="68" max="16384" width="9.140625" style="90"/>
  </cols>
  <sheetData>
    <row r="1" spans="1:67" ht="47.25" customHeight="1" x14ac:dyDescent="0.3">
      <c r="A1" s="460" t="s">
        <v>193</v>
      </c>
      <c r="B1" s="461"/>
      <c r="C1" s="461"/>
      <c r="D1" s="461"/>
      <c r="E1" s="461"/>
      <c r="F1" s="461"/>
      <c r="G1" s="461"/>
      <c r="H1" s="461"/>
      <c r="I1" s="461"/>
      <c r="J1" s="461"/>
      <c r="K1" s="461"/>
      <c r="L1" s="462"/>
    </row>
    <row r="2" spans="1:67" ht="69" customHeight="1" x14ac:dyDescent="0.2">
      <c r="A2" s="490" t="s">
        <v>210</v>
      </c>
      <c r="B2" s="490"/>
      <c r="C2" s="490"/>
      <c r="D2" s="490"/>
      <c r="E2" s="490"/>
      <c r="F2" s="490"/>
      <c r="G2" s="490"/>
      <c r="H2" s="490"/>
      <c r="I2" s="490"/>
      <c r="J2" s="490"/>
      <c r="K2" s="490"/>
      <c r="L2" s="490"/>
    </row>
    <row r="3" spans="1:67" s="91" customFormat="1" ht="147" customHeight="1" x14ac:dyDescent="0.2">
      <c r="A3" s="382" t="s">
        <v>90</v>
      </c>
      <c r="B3" s="382"/>
      <c r="C3" s="382"/>
      <c r="D3" s="12" t="s">
        <v>89</v>
      </c>
      <c r="E3" s="13" t="s">
        <v>180</v>
      </c>
      <c r="F3" s="14" t="s">
        <v>114</v>
      </c>
      <c r="G3" s="15" t="s">
        <v>181</v>
      </c>
      <c r="H3" s="16" t="s">
        <v>117</v>
      </c>
      <c r="I3" s="17" t="s">
        <v>183</v>
      </c>
      <c r="J3" s="18" t="s">
        <v>184</v>
      </c>
      <c r="K3" s="19" t="s">
        <v>185</v>
      </c>
      <c r="L3" s="20" t="s">
        <v>121</v>
      </c>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row>
    <row r="4" spans="1:67" s="140" customFormat="1" ht="72.75" customHeight="1" thickBot="1" x14ac:dyDescent="0.25">
      <c r="A4" s="21" t="s">
        <v>0</v>
      </c>
      <c r="B4" s="22"/>
      <c r="C4" s="22"/>
      <c r="D4" s="23"/>
      <c r="E4" s="24"/>
      <c r="F4" s="25">
        <f>'2A- Data Entry Worksheet'!E10</f>
        <v>0</v>
      </c>
      <c r="G4" s="26"/>
      <c r="H4" s="27"/>
      <c r="I4" s="28">
        <f>'2A- Data Entry Worksheet'!B6</f>
        <v>0</v>
      </c>
      <c r="J4" s="29">
        <f>'2A- Data Entry Worksheet'!B7</f>
        <v>0</v>
      </c>
      <c r="K4" s="30">
        <f>'2A- Data Entry Worksheet'!B8</f>
        <v>0</v>
      </c>
      <c r="L4" s="31">
        <f>'2A- Data Entry Worksheet'!B9</f>
        <v>0</v>
      </c>
      <c r="M4" s="138"/>
      <c r="N4" s="138"/>
      <c r="O4" s="138"/>
      <c r="P4" s="138"/>
      <c r="Q4" s="138"/>
      <c r="R4" s="138"/>
      <c r="S4" s="138"/>
      <c r="T4" s="138"/>
      <c r="U4" s="138"/>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row>
    <row r="5" spans="1:67" ht="36.75" customHeight="1" x14ac:dyDescent="0.2">
      <c r="A5" s="402" t="s">
        <v>98</v>
      </c>
      <c r="B5" s="32" t="s">
        <v>1</v>
      </c>
      <c r="C5" s="281" t="s">
        <v>2</v>
      </c>
      <c r="D5" s="289"/>
      <c r="E5" s="198">
        <f t="shared" ref="E5:E14" si="0">G5*0.63</f>
        <v>27.310500000000001</v>
      </c>
      <c r="F5" s="218">
        <f>IF( F4&gt;0,  E5*F4,)</f>
        <v>0</v>
      </c>
      <c r="G5" s="198">
        <v>43.35</v>
      </c>
      <c r="H5" s="218"/>
      <c r="I5" s="219">
        <f>D5*E5*$I$4</f>
        <v>0</v>
      </c>
      <c r="J5" s="219">
        <f t="shared" ref="J5:J14" si="1">D5*F5*$J$4</f>
        <v>0</v>
      </c>
      <c r="K5" s="219">
        <f>D5*G5*K4</f>
        <v>0</v>
      </c>
      <c r="L5" s="219">
        <f>IF(H5&gt;0, D5*H5*$L$4, 0)</f>
        <v>0</v>
      </c>
      <c r="M5" s="141"/>
      <c r="N5" s="141"/>
      <c r="O5" s="141"/>
      <c r="P5" s="141"/>
      <c r="Q5" s="141"/>
      <c r="R5" s="141"/>
      <c r="S5" s="141"/>
      <c r="T5" s="141"/>
      <c r="U5" s="141"/>
    </row>
    <row r="6" spans="1:67" ht="28.5" x14ac:dyDescent="0.2">
      <c r="A6" s="403"/>
      <c r="B6" s="32" t="s">
        <v>3</v>
      </c>
      <c r="C6" s="281">
        <v>99202</v>
      </c>
      <c r="D6" s="290"/>
      <c r="E6" s="199">
        <f t="shared" si="0"/>
        <v>46.941300000000005</v>
      </c>
      <c r="F6" s="220">
        <f>IF( F4&gt;0,  E6*F4,)</f>
        <v>0</v>
      </c>
      <c r="G6" s="199">
        <v>74.510000000000005</v>
      </c>
      <c r="H6" s="220"/>
      <c r="I6" s="221">
        <f>D6*E6*I4</f>
        <v>0</v>
      </c>
      <c r="J6" s="219">
        <f>D6*F6*$J$4</f>
        <v>0</v>
      </c>
      <c r="K6" s="221">
        <f>D6*G6*K4</f>
        <v>0</v>
      </c>
      <c r="L6" s="219">
        <f>IF(H6&gt;0, D6*H6*$L$4, 0)</f>
        <v>0</v>
      </c>
      <c r="M6" s="141"/>
      <c r="N6" s="141"/>
      <c r="O6" s="141"/>
      <c r="P6" s="141"/>
      <c r="Q6" s="141"/>
      <c r="R6" s="141"/>
      <c r="S6" s="141"/>
      <c r="T6" s="141"/>
      <c r="U6" s="141"/>
    </row>
    <row r="7" spans="1:67" x14ac:dyDescent="0.2">
      <c r="A7" s="403"/>
      <c r="B7" s="32" t="s">
        <v>4</v>
      </c>
      <c r="C7" s="281">
        <v>99203</v>
      </c>
      <c r="D7" s="290"/>
      <c r="E7" s="199">
        <f t="shared" si="0"/>
        <v>68.153400000000005</v>
      </c>
      <c r="F7" s="220">
        <f>IF( F4&gt;0,  E7*F4,)</f>
        <v>0</v>
      </c>
      <c r="G7" s="199">
        <v>108.18</v>
      </c>
      <c r="H7" s="220"/>
      <c r="I7" s="221">
        <f>D7*E7*I4</f>
        <v>0</v>
      </c>
      <c r="J7" s="219">
        <f>D7*F7*$J$4</f>
        <v>0</v>
      </c>
      <c r="K7" s="221">
        <f>D7*G7*K4</f>
        <v>0</v>
      </c>
      <c r="L7" s="219">
        <f>IF(H7&gt;0, D7*H7*$L$4, 0)</f>
        <v>0</v>
      </c>
      <c r="M7" s="141"/>
      <c r="N7" s="141"/>
      <c r="O7" s="141"/>
      <c r="P7" s="141"/>
      <c r="Q7" s="141"/>
      <c r="R7" s="141"/>
      <c r="S7" s="141"/>
      <c r="T7" s="141"/>
      <c r="U7" s="141"/>
    </row>
    <row r="8" spans="1:67" ht="28.5" x14ac:dyDescent="0.2">
      <c r="A8" s="403"/>
      <c r="B8" s="32" t="s">
        <v>5</v>
      </c>
      <c r="C8" s="281">
        <v>99204</v>
      </c>
      <c r="D8" s="290"/>
      <c r="E8" s="199">
        <f t="shared" si="0"/>
        <v>104.7186</v>
      </c>
      <c r="F8" s="220">
        <f>IF( F4&gt;0,  E8*F4,)</f>
        <v>0</v>
      </c>
      <c r="G8" s="199">
        <v>166.22</v>
      </c>
      <c r="H8" s="220"/>
      <c r="I8" s="221">
        <f>D8*E8*I4</f>
        <v>0</v>
      </c>
      <c r="J8" s="219">
        <f t="shared" si="1"/>
        <v>0</v>
      </c>
      <c r="K8" s="221">
        <f>D8*G8*K4</f>
        <v>0</v>
      </c>
      <c r="L8" s="219">
        <f t="shared" ref="L8:L14" si="2">IF(H8&gt;0, D8*H8*$L$4, 0)</f>
        <v>0</v>
      </c>
      <c r="M8" s="141"/>
      <c r="N8" s="141"/>
      <c r="O8" s="141"/>
      <c r="P8" s="141"/>
      <c r="Q8" s="141"/>
      <c r="R8" s="141"/>
      <c r="S8" s="141"/>
      <c r="T8" s="141"/>
      <c r="U8" s="141"/>
    </row>
    <row r="9" spans="1:67" x14ac:dyDescent="0.2">
      <c r="A9" s="211"/>
      <c r="B9" s="32" t="s">
        <v>88</v>
      </c>
      <c r="C9" s="281" t="s">
        <v>86</v>
      </c>
      <c r="D9" s="290"/>
      <c r="E9" s="199">
        <f t="shared" si="0"/>
        <v>130.4478</v>
      </c>
      <c r="F9" s="220">
        <f>IF( F4&gt;0,  E9*F4,)</f>
        <v>0</v>
      </c>
      <c r="G9" s="199">
        <v>207.06</v>
      </c>
      <c r="H9" s="220"/>
      <c r="I9" s="221">
        <f>D9*E9*I4</f>
        <v>0</v>
      </c>
      <c r="J9" s="219">
        <f t="shared" si="1"/>
        <v>0</v>
      </c>
      <c r="K9" s="221">
        <f>D9*G9*K4</f>
        <v>0</v>
      </c>
      <c r="L9" s="219">
        <f t="shared" si="2"/>
        <v>0</v>
      </c>
      <c r="M9" s="141"/>
      <c r="N9" s="141"/>
      <c r="O9" s="141"/>
      <c r="P9" s="141"/>
      <c r="Q9" s="141"/>
      <c r="R9" s="141"/>
      <c r="S9" s="141"/>
      <c r="T9" s="141"/>
      <c r="U9" s="141"/>
    </row>
    <row r="10" spans="1:67" ht="28.5" x14ac:dyDescent="0.2">
      <c r="A10" s="399" t="s">
        <v>99</v>
      </c>
      <c r="B10" s="32" t="s">
        <v>6</v>
      </c>
      <c r="C10" s="281">
        <v>99211</v>
      </c>
      <c r="D10" s="290"/>
      <c r="E10" s="199">
        <f t="shared" si="0"/>
        <v>12.637799999999999</v>
      </c>
      <c r="F10" s="220">
        <f>IF( F4&gt;0,  E10*F4,)</f>
        <v>0</v>
      </c>
      <c r="G10" s="199">
        <v>20.059999999999999</v>
      </c>
      <c r="H10" s="220"/>
      <c r="I10" s="221">
        <f>D10*E10*I4</f>
        <v>0</v>
      </c>
      <c r="J10" s="219">
        <f t="shared" si="1"/>
        <v>0</v>
      </c>
      <c r="K10" s="221">
        <f>D10*G10*K4</f>
        <v>0</v>
      </c>
      <c r="L10" s="219">
        <f t="shared" si="2"/>
        <v>0</v>
      </c>
      <c r="M10" s="141"/>
      <c r="N10" s="141"/>
      <c r="O10" s="141"/>
      <c r="P10" s="141"/>
      <c r="Q10" s="141"/>
      <c r="R10" s="141"/>
      <c r="S10" s="141"/>
      <c r="T10" s="141"/>
      <c r="U10" s="141"/>
    </row>
    <row r="11" spans="1:67" x14ac:dyDescent="0.2">
      <c r="A11" s="400"/>
      <c r="B11" s="32" t="s">
        <v>1</v>
      </c>
      <c r="C11" s="281">
        <v>99212</v>
      </c>
      <c r="D11" s="290"/>
      <c r="E11" s="199">
        <f t="shared" si="0"/>
        <v>27.531000000000002</v>
      </c>
      <c r="F11" s="220">
        <f>IF( F4&gt;0,  E11*F4,)</f>
        <v>0</v>
      </c>
      <c r="G11" s="199">
        <v>43.7</v>
      </c>
      <c r="H11" s="220"/>
      <c r="I11" s="221">
        <f>D11*E11*I4</f>
        <v>0</v>
      </c>
      <c r="J11" s="219">
        <f t="shared" si="1"/>
        <v>0</v>
      </c>
      <c r="K11" s="221">
        <f>D11*G11*K4</f>
        <v>0</v>
      </c>
      <c r="L11" s="219">
        <f t="shared" si="2"/>
        <v>0</v>
      </c>
      <c r="M11" s="141"/>
      <c r="N11" s="141"/>
      <c r="O11" s="141"/>
      <c r="P11" s="141"/>
      <c r="Q11" s="141"/>
      <c r="R11" s="141"/>
      <c r="S11" s="141"/>
      <c r="T11" s="141"/>
      <c r="U11" s="141"/>
    </row>
    <row r="12" spans="1:67" ht="29.25" x14ac:dyDescent="0.25">
      <c r="A12" s="400"/>
      <c r="B12" s="32" t="s">
        <v>7</v>
      </c>
      <c r="C12" s="281">
        <v>99213</v>
      </c>
      <c r="D12" s="290"/>
      <c r="E12" s="199">
        <f t="shared" si="0"/>
        <v>46.040399999999998</v>
      </c>
      <c r="F12" s="220">
        <f>IF( F4&gt;0,  E12*F4,)</f>
        <v>0</v>
      </c>
      <c r="G12" s="199">
        <v>73.08</v>
      </c>
      <c r="H12" s="220"/>
      <c r="I12" s="221">
        <f>D12*E12*I4</f>
        <v>0</v>
      </c>
      <c r="J12" s="219">
        <f t="shared" si="1"/>
        <v>0</v>
      </c>
      <c r="K12" s="221">
        <f>D12*G12*K4</f>
        <v>0</v>
      </c>
      <c r="L12" s="219">
        <f t="shared" si="2"/>
        <v>0</v>
      </c>
      <c r="M12" s="142"/>
      <c r="N12" s="142"/>
      <c r="O12" s="142"/>
      <c r="P12" s="142"/>
      <c r="Q12" s="142"/>
      <c r="R12" s="142"/>
      <c r="S12" s="142"/>
      <c r="T12" s="142"/>
      <c r="U12" s="142"/>
    </row>
    <row r="13" spans="1:67" ht="15" x14ac:dyDescent="0.25">
      <c r="A13" s="400"/>
      <c r="B13" s="32" t="s">
        <v>8</v>
      </c>
      <c r="C13" s="281">
        <v>99214</v>
      </c>
      <c r="D13" s="290"/>
      <c r="E13" s="199">
        <f t="shared" si="0"/>
        <v>67.932900000000004</v>
      </c>
      <c r="F13" s="220">
        <f>IF( F4&gt;0,  E13*F4,)</f>
        <v>0</v>
      </c>
      <c r="G13" s="199">
        <v>107.83</v>
      </c>
      <c r="H13" s="220"/>
      <c r="I13" s="221">
        <f>D13*E13*I4</f>
        <v>0</v>
      </c>
      <c r="J13" s="219">
        <f t="shared" si="1"/>
        <v>0</v>
      </c>
      <c r="K13" s="221">
        <f>D13*G13*K4</f>
        <v>0</v>
      </c>
      <c r="L13" s="219">
        <f t="shared" si="2"/>
        <v>0</v>
      </c>
      <c r="M13" s="142"/>
      <c r="N13" s="142"/>
      <c r="O13" s="142"/>
      <c r="P13" s="142"/>
      <c r="Q13" s="142"/>
      <c r="R13" s="142"/>
      <c r="S13" s="142"/>
      <c r="T13" s="142"/>
      <c r="U13" s="142"/>
    </row>
    <row r="14" spans="1:67" ht="15" x14ac:dyDescent="0.25">
      <c r="A14" s="401"/>
      <c r="B14" s="33" t="s">
        <v>88</v>
      </c>
      <c r="C14" s="282" t="s">
        <v>87</v>
      </c>
      <c r="D14" s="290"/>
      <c r="E14" s="200">
        <f t="shared" si="0"/>
        <v>90.953100000000006</v>
      </c>
      <c r="F14" s="220">
        <f>IF( F4&gt;0,  E14*F4,)</f>
        <v>0</v>
      </c>
      <c r="G14" s="200">
        <v>144.37</v>
      </c>
      <c r="H14" s="222"/>
      <c r="I14" s="223">
        <f>D14*E14*I4</f>
        <v>0</v>
      </c>
      <c r="J14" s="219">
        <f t="shared" si="1"/>
        <v>0</v>
      </c>
      <c r="K14" s="223">
        <f>D14*G14*K4</f>
        <v>0</v>
      </c>
      <c r="L14" s="219">
        <f t="shared" si="2"/>
        <v>0</v>
      </c>
      <c r="M14" s="142"/>
      <c r="N14" s="142"/>
      <c r="O14" s="142"/>
      <c r="P14" s="142"/>
      <c r="Q14" s="142"/>
      <c r="R14" s="142"/>
      <c r="S14" s="142"/>
      <c r="T14" s="142"/>
      <c r="U14" s="142"/>
    </row>
    <row r="15" spans="1:67" ht="15" x14ac:dyDescent="0.25">
      <c r="A15" s="383" t="s">
        <v>97</v>
      </c>
      <c r="B15" s="384"/>
      <c r="C15" s="384"/>
      <c r="D15" s="34">
        <f>SUM(D5:D14)</f>
        <v>0</v>
      </c>
      <c r="E15" s="457"/>
      <c r="F15" s="458"/>
      <c r="G15" s="458"/>
      <c r="H15" s="459"/>
      <c r="I15" s="224">
        <f>SUM(I5:I14)</f>
        <v>0</v>
      </c>
      <c r="J15" s="225">
        <f>SUM(J5:J14)</f>
        <v>0</v>
      </c>
      <c r="K15" s="225">
        <f>SUM(K5:K14)</f>
        <v>0</v>
      </c>
      <c r="L15" s="226">
        <f>IF(SUM(L5:L14)&gt;0,SUM(L5:L14),(D15*'2A- Data Entry Worksheet'!E9*'2B- Est. Rev. Proj. Wksheet'!L4))</f>
        <v>0</v>
      </c>
      <c r="M15" s="142"/>
      <c r="N15" s="143"/>
      <c r="O15" s="142"/>
      <c r="P15" s="142"/>
      <c r="Q15" s="142"/>
      <c r="R15" s="142"/>
      <c r="S15" s="142"/>
      <c r="T15" s="142"/>
      <c r="U15" s="142"/>
    </row>
    <row r="16" spans="1:67" ht="15" x14ac:dyDescent="0.25">
      <c r="A16" s="388" t="s">
        <v>9</v>
      </c>
      <c r="B16" s="389"/>
      <c r="C16" s="389"/>
      <c r="D16" s="35"/>
      <c r="E16" s="35"/>
      <c r="F16" s="35"/>
      <c r="G16" s="35"/>
      <c r="H16" s="227"/>
      <c r="I16" s="227"/>
      <c r="J16" s="227"/>
      <c r="K16" s="227"/>
      <c r="L16" s="228"/>
      <c r="M16" s="142"/>
      <c r="N16" s="142"/>
      <c r="O16" s="142"/>
      <c r="P16" s="142"/>
      <c r="Q16" s="142"/>
      <c r="R16" s="142"/>
      <c r="S16" s="142"/>
      <c r="T16" s="142"/>
      <c r="U16" s="142"/>
    </row>
    <row r="17" spans="1:21" ht="28.5" x14ac:dyDescent="0.25">
      <c r="A17" s="37" t="s">
        <v>100</v>
      </c>
      <c r="B17" s="38" t="s">
        <v>10</v>
      </c>
      <c r="C17" s="283" t="s">
        <v>11</v>
      </c>
      <c r="D17" s="291"/>
      <c r="E17" s="198">
        <f>G17*0.63</f>
        <v>15.8004</v>
      </c>
      <c r="F17" s="220">
        <f>IF( F4&gt;0,  E17*F4,)</f>
        <v>0</v>
      </c>
      <c r="G17" s="202">
        <v>25.08</v>
      </c>
      <c r="H17" s="220"/>
      <c r="I17" s="221">
        <f>D17*E17*I4</f>
        <v>0</v>
      </c>
      <c r="J17" s="221">
        <f>D17*F17*J4</f>
        <v>0</v>
      </c>
      <c r="K17" s="229">
        <f>D17*G17*K4</f>
        <v>0</v>
      </c>
      <c r="L17" s="230">
        <f t="shared" ref="L17:L32" si="3">IF(H17&gt;0, D17*H17*$L$4, 0)</f>
        <v>0</v>
      </c>
      <c r="M17" s="142"/>
      <c r="N17" s="142"/>
      <c r="O17" s="142"/>
      <c r="P17" s="142"/>
      <c r="Q17" s="142"/>
      <c r="R17" s="142"/>
      <c r="S17" s="142"/>
      <c r="T17" s="142"/>
      <c r="U17" s="142"/>
    </row>
    <row r="18" spans="1:21" ht="15" x14ac:dyDescent="0.25">
      <c r="A18" s="388" t="s">
        <v>12</v>
      </c>
      <c r="B18" s="389"/>
      <c r="C18" s="389"/>
      <c r="D18" s="389"/>
      <c r="E18" s="389"/>
      <c r="F18" s="389"/>
      <c r="G18" s="389"/>
      <c r="H18" s="389"/>
      <c r="I18" s="389"/>
      <c r="J18" s="389"/>
      <c r="K18" s="389"/>
      <c r="L18" s="463"/>
      <c r="M18" s="142"/>
      <c r="N18" s="142"/>
      <c r="O18" s="142"/>
      <c r="P18" s="142"/>
      <c r="Q18" s="142"/>
      <c r="R18" s="142"/>
      <c r="S18" s="142"/>
      <c r="T18" s="142"/>
      <c r="U18" s="142"/>
    </row>
    <row r="19" spans="1:21" x14ac:dyDescent="0.2">
      <c r="A19" s="404" t="s">
        <v>101</v>
      </c>
      <c r="B19" s="39" t="s">
        <v>13</v>
      </c>
      <c r="C19" s="281" t="s">
        <v>14</v>
      </c>
      <c r="D19" s="292"/>
      <c r="E19" s="199">
        <f t="shared" ref="E19:E26" si="4">G19*0.63</f>
        <v>92.213099999999997</v>
      </c>
      <c r="F19" s="220">
        <f>IF( F4&gt;0,  E19*F4,)</f>
        <v>0</v>
      </c>
      <c r="G19" s="203">
        <v>146.37</v>
      </c>
      <c r="H19" s="220"/>
      <c r="I19" s="221">
        <f>D19*E19*I4</f>
        <v>0</v>
      </c>
      <c r="J19" s="221">
        <f t="shared" ref="J19:J26" si="5">D19*F19*$J$4</f>
        <v>0</v>
      </c>
      <c r="K19" s="231">
        <f>D19*G19*K4</f>
        <v>0</v>
      </c>
      <c r="L19" s="230">
        <f t="shared" si="3"/>
        <v>0</v>
      </c>
      <c r="M19" s="141"/>
      <c r="N19" s="141"/>
      <c r="O19" s="141"/>
      <c r="P19" s="141"/>
      <c r="Q19" s="141"/>
      <c r="R19" s="141"/>
      <c r="S19" s="141"/>
      <c r="T19" s="141"/>
      <c r="U19" s="141"/>
    </row>
    <row r="20" spans="1:21" x14ac:dyDescent="0.2">
      <c r="A20" s="404"/>
      <c r="B20" s="39" t="s">
        <v>15</v>
      </c>
      <c r="C20" s="281" t="s">
        <v>16</v>
      </c>
      <c r="D20" s="292"/>
      <c r="E20" s="199">
        <f t="shared" si="4"/>
        <v>145.34099999999998</v>
      </c>
      <c r="F20" s="220">
        <f>IF( F4&gt;0,  E20*F4,)</f>
        <v>0</v>
      </c>
      <c r="G20" s="203">
        <v>230.7</v>
      </c>
      <c r="H20" s="220"/>
      <c r="I20" s="221">
        <f>D20*E20*I4</f>
        <v>0</v>
      </c>
      <c r="J20" s="221">
        <f t="shared" si="5"/>
        <v>0</v>
      </c>
      <c r="K20" s="231">
        <f>D20*G20*K4</f>
        <v>0</v>
      </c>
      <c r="L20" s="230">
        <f t="shared" si="3"/>
        <v>0</v>
      </c>
      <c r="M20" s="141"/>
      <c r="N20" s="141"/>
      <c r="O20" s="141"/>
      <c r="P20" s="141"/>
      <c r="Q20" s="141"/>
      <c r="R20" s="141"/>
      <c r="S20" s="141"/>
      <c r="T20" s="141"/>
      <c r="U20" s="141"/>
    </row>
    <row r="21" spans="1:21" x14ac:dyDescent="0.2">
      <c r="A21" s="404"/>
      <c r="B21" s="39" t="s">
        <v>17</v>
      </c>
      <c r="C21" s="281" t="s">
        <v>18</v>
      </c>
      <c r="D21" s="292"/>
      <c r="E21" s="199">
        <f t="shared" si="4"/>
        <v>73.124099999999999</v>
      </c>
      <c r="F21" s="220">
        <f>IF( F4&gt;0,  E21*F4,)</f>
        <v>0</v>
      </c>
      <c r="G21" s="203">
        <v>116.07</v>
      </c>
      <c r="H21" s="220"/>
      <c r="I21" s="221">
        <f>D21*E21*I4</f>
        <v>0</v>
      </c>
      <c r="J21" s="221">
        <f t="shared" si="5"/>
        <v>0</v>
      </c>
      <c r="K21" s="231">
        <f>D21*G21*K4</f>
        <v>0</v>
      </c>
      <c r="L21" s="230">
        <f t="shared" si="3"/>
        <v>0</v>
      </c>
      <c r="M21" s="141"/>
      <c r="N21" s="141"/>
      <c r="O21" s="141"/>
      <c r="P21" s="141"/>
      <c r="Q21" s="141"/>
      <c r="R21" s="141"/>
      <c r="S21" s="141"/>
      <c r="T21" s="141"/>
      <c r="U21" s="141"/>
    </row>
    <row r="22" spans="1:21" x14ac:dyDescent="0.2">
      <c r="A22" s="404"/>
      <c r="B22" s="39" t="s">
        <v>19</v>
      </c>
      <c r="C22" s="281" t="s">
        <v>20</v>
      </c>
      <c r="D22" s="292"/>
      <c r="E22" s="199">
        <f t="shared" si="4"/>
        <v>124.803</v>
      </c>
      <c r="F22" s="220">
        <f>IF( F4&gt;0,  E22*F4,)</f>
        <v>0</v>
      </c>
      <c r="G22" s="203">
        <v>198.1</v>
      </c>
      <c r="H22" s="220"/>
      <c r="I22" s="221">
        <f>D22*E22*I4</f>
        <v>0</v>
      </c>
      <c r="J22" s="221">
        <f t="shared" si="5"/>
        <v>0</v>
      </c>
      <c r="K22" s="231">
        <f>D22*G22*K4</f>
        <v>0</v>
      </c>
      <c r="L22" s="230">
        <f t="shared" si="3"/>
        <v>0</v>
      </c>
      <c r="M22" s="141"/>
      <c r="N22" s="141"/>
      <c r="O22" s="141"/>
      <c r="P22" s="141"/>
      <c r="Q22" s="141"/>
      <c r="R22" s="141"/>
      <c r="S22" s="141"/>
      <c r="T22" s="141"/>
      <c r="U22" s="141"/>
    </row>
    <row r="23" spans="1:21" x14ac:dyDescent="0.2">
      <c r="A23" s="404"/>
      <c r="B23" s="39" t="s">
        <v>21</v>
      </c>
      <c r="C23" s="281" t="s">
        <v>22</v>
      </c>
      <c r="D23" s="292"/>
      <c r="E23" s="199">
        <f t="shared" si="4"/>
        <v>154.1421</v>
      </c>
      <c r="F23" s="220">
        <f>IF( F4&gt;0,  E23*F4,)</f>
        <v>0</v>
      </c>
      <c r="G23" s="203">
        <v>244.67</v>
      </c>
      <c r="H23" s="220"/>
      <c r="I23" s="221">
        <f>D23*E23*I4</f>
        <v>0</v>
      </c>
      <c r="J23" s="221">
        <f t="shared" si="5"/>
        <v>0</v>
      </c>
      <c r="K23" s="231">
        <f>D23*G23*K4</f>
        <v>0</v>
      </c>
      <c r="L23" s="230">
        <f t="shared" si="3"/>
        <v>0</v>
      </c>
      <c r="M23" s="141"/>
      <c r="N23" s="141"/>
      <c r="O23" s="141"/>
      <c r="P23" s="141"/>
      <c r="Q23" s="141"/>
      <c r="R23" s="141"/>
      <c r="S23" s="141"/>
      <c r="T23" s="141"/>
      <c r="U23" s="141"/>
    </row>
    <row r="24" spans="1:21" ht="15" x14ac:dyDescent="0.25">
      <c r="A24" s="404"/>
      <c r="B24" s="39" t="s">
        <v>23</v>
      </c>
      <c r="C24" s="281" t="s">
        <v>24</v>
      </c>
      <c r="D24" s="292"/>
      <c r="E24" s="199">
        <f t="shared" si="4"/>
        <v>341.68680000000001</v>
      </c>
      <c r="F24" s="220">
        <f>IF( F4&gt;0,  E24*F4,)</f>
        <v>0</v>
      </c>
      <c r="G24" s="203">
        <v>542.36</v>
      </c>
      <c r="H24" s="220"/>
      <c r="I24" s="221">
        <f>D24*E24*I4</f>
        <v>0</v>
      </c>
      <c r="J24" s="221">
        <f t="shared" si="5"/>
        <v>0</v>
      </c>
      <c r="K24" s="231">
        <f>D24*G24*K4</f>
        <v>0</v>
      </c>
      <c r="L24" s="230">
        <f t="shared" si="3"/>
        <v>0</v>
      </c>
      <c r="M24" s="142"/>
      <c r="N24" s="142"/>
      <c r="O24" s="142"/>
      <c r="P24" s="142"/>
      <c r="Q24" s="142"/>
      <c r="R24" s="142"/>
      <c r="S24" s="142"/>
      <c r="T24" s="142"/>
      <c r="U24" s="142"/>
    </row>
    <row r="25" spans="1:21" ht="15" x14ac:dyDescent="0.25">
      <c r="A25" s="404"/>
      <c r="B25" s="39" t="s">
        <v>25</v>
      </c>
      <c r="C25" s="281" t="s">
        <v>26</v>
      </c>
      <c r="D25" s="292"/>
      <c r="E25" s="199">
        <f t="shared" si="4"/>
        <v>92.521800000000013</v>
      </c>
      <c r="F25" s="220">
        <f>IF( F4&gt;0,  E25*F4,)</f>
        <v>0</v>
      </c>
      <c r="G25" s="203">
        <v>146.86000000000001</v>
      </c>
      <c r="H25" s="220"/>
      <c r="I25" s="221">
        <f>D25*E25*I4</f>
        <v>0</v>
      </c>
      <c r="J25" s="221">
        <f t="shared" si="5"/>
        <v>0</v>
      </c>
      <c r="K25" s="231">
        <f>D25*G25*K4</f>
        <v>0</v>
      </c>
      <c r="L25" s="230">
        <f t="shared" si="3"/>
        <v>0</v>
      </c>
      <c r="M25" s="142"/>
      <c r="N25" s="142"/>
      <c r="O25" s="142"/>
      <c r="P25" s="142"/>
      <c r="Q25" s="142"/>
      <c r="R25" s="142"/>
      <c r="S25" s="142"/>
      <c r="T25" s="142"/>
      <c r="U25" s="142"/>
    </row>
    <row r="26" spans="1:21" ht="15" x14ac:dyDescent="0.25">
      <c r="A26" s="404"/>
      <c r="B26" s="39" t="s">
        <v>27</v>
      </c>
      <c r="C26" s="281" t="s">
        <v>28</v>
      </c>
      <c r="D26" s="292"/>
      <c r="E26" s="199">
        <f t="shared" si="4"/>
        <v>139.02209999999999</v>
      </c>
      <c r="F26" s="220">
        <f>IF( F4&gt;0,  E26*F4,)</f>
        <v>0</v>
      </c>
      <c r="G26" s="203">
        <v>220.67</v>
      </c>
      <c r="H26" s="220"/>
      <c r="I26" s="221">
        <f>D26*E26*I4</f>
        <v>0</v>
      </c>
      <c r="J26" s="221">
        <f t="shared" si="5"/>
        <v>0</v>
      </c>
      <c r="K26" s="231">
        <f>D26*G26*K4</f>
        <v>0</v>
      </c>
      <c r="L26" s="230">
        <f t="shared" si="3"/>
        <v>0</v>
      </c>
      <c r="M26" s="142"/>
      <c r="N26" s="142"/>
      <c r="O26" s="142"/>
      <c r="P26" s="142"/>
      <c r="Q26" s="142"/>
      <c r="R26" s="142"/>
      <c r="S26" s="142"/>
      <c r="T26" s="142"/>
      <c r="U26" s="142"/>
    </row>
    <row r="27" spans="1:21" ht="28.5" customHeight="1" x14ac:dyDescent="0.25">
      <c r="A27" s="475" t="s">
        <v>29</v>
      </c>
      <c r="B27" s="39" t="s">
        <v>30</v>
      </c>
      <c r="C27" s="281" t="s">
        <v>31</v>
      </c>
      <c r="D27" s="292"/>
      <c r="E27" s="385" t="s">
        <v>96</v>
      </c>
      <c r="F27" s="473" t="s">
        <v>115</v>
      </c>
      <c r="G27" s="390" t="s">
        <v>81</v>
      </c>
      <c r="H27" s="220"/>
      <c r="I27" s="232">
        <f>D27*15.37*I4</f>
        <v>0</v>
      </c>
      <c r="J27" s="221">
        <f>D27*15.37*$J$4</f>
        <v>0</v>
      </c>
      <c r="K27" s="481" t="s">
        <v>81</v>
      </c>
      <c r="L27" s="230">
        <f t="shared" si="3"/>
        <v>0</v>
      </c>
      <c r="M27" s="144"/>
      <c r="N27" s="144"/>
      <c r="O27" s="144"/>
      <c r="P27" s="144"/>
      <c r="Q27" s="144"/>
      <c r="R27" s="144"/>
      <c r="S27" s="144"/>
      <c r="T27" s="144"/>
      <c r="U27" s="144"/>
    </row>
    <row r="28" spans="1:21" ht="15" customHeight="1" x14ac:dyDescent="0.25">
      <c r="A28" s="477"/>
      <c r="B28" s="39" t="s">
        <v>32</v>
      </c>
      <c r="C28" s="281" t="s">
        <v>33</v>
      </c>
      <c r="D28" s="396" t="s">
        <v>81</v>
      </c>
      <c r="E28" s="386"/>
      <c r="F28" s="474"/>
      <c r="G28" s="391"/>
      <c r="H28" s="220"/>
      <c r="I28" s="393" t="s">
        <v>92</v>
      </c>
      <c r="J28" s="393" t="s">
        <v>92</v>
      </c>
      <c r="K28" s="482"/>
      <c r="L28" s="230">
        <f t="shared" si="3"/>
        <v>0</v>
      </c>
      <c r="M28" s="142"/>
      <c r="N28" s="142"/>
      <c r="O28" s="142"/>
      <c r="P28" s="142"/>
      <c r="Q28" s="142"/>
      <c r="R28" s="142"/>
      <c r="S28" s="142"/>
      <c r="T28" s="142"/>
      <c r="U28" s="142"/>
    </row>
    <row r="29" spans="1:21" ht="49.5" customHeight="1" x14ac:dyDescent="0.25">
      <c r="A29" s="477"/>
      <c r="B29" s="39" t="s">
        <v>34</v>
      </c>
      <c r="C29" s="281" t="s">
        <v>35</v>
      </c>
      <c r="D29" s="397"/>
      <c r="E29" s="386"/>
      <c r="F29" s="474"/>
      <c r="G29" s="391"/>
      <c r="H29" s="220"/>
      <c r="I29" s="394"/>
      <c r="J29" s="394"/>
      <c r="K29" s="482"/>
      <c r="L29" s="230">
        <f t="shared" si="3"/>
        <v>0</v>
      </c>
      <c r="M29" s="142"/>
      <c r="N29" s="142"/>
      <c r="O29" s="142"/>
      <c r="P29" s="142"/>
      <c r="Q29" s="142"/>
      <c r="R29" s="142"/>
      <c r="S29" s="142"/>
      <c r="T29" s="142"/>
      <c r="U29" s="142"/>
    </row>
    <row r="30" spans="1:21" ht="15" x14ac:dyDescent="0.25">
      <c r="A30" s="476"/>
      <c r="B30" s="39" t="s">
        <v>36</v>
      </c>
      <c r="C30" s="281" t="s">
        <v>37</v>
      </c>
      <c r="D30" s="397"/>
      <c r="E30" s="386"/>
      <c r="F30" s="474"/>
      <c r="G30" s="391"/>
      <c r="H30" s="220"/>
      <c r="I30" s="394"/>
      <c r="J30" s="394"/>
      <c r="K30" s="482"/>
      <c r="L30" s="230">
        <f t="shared" si="3"/>
        <v>0</v>
      </c>
      <c r="M30" s="142"/>
      <c r="N30" s="142"/>
      <c r="O30" s="142"/>
      <c r="P30" s="142"/>
      <c r="Q30" s="142"/>
      <c r="R30" s="142"/>
      <c r="S30" s="142"/>
      <c r="T30" s="142"/>
      <c r="U30" s="142"/>
    </row>
    <row r="31" spans="1:21" ht="28.5" customHeight="1" x14ac:dyDescent="0.25">
      <c r="A31" s="475" t="s">
        <v>38</v>
      </c>
      <c r="B31" s="39" t="s">
        <v>32</v>
      </c>
      <c r="C31" s="281" t="s">
        <v>39</v>
      </c>
      <c r="D31" s="397"/>
      <c r="E31" s="386"/>
      <c r="F31" s="474"/>
      <c r="G31" s="391"/>
      <c r="H31" s="220"/>
      <c r="I31" s="394"/>
      <c r="J31" s="394"/>
      <c r="K31" s="482"/>
      <c r="L31" s="230">
        <f t="shared" si="3"/>
        <v>0</v>
      </c>
      <c r="M31" s="142"/>
      <c r="N31" s="142"/>
      <c r="O31" s="142"/>
      <c r="P31" s="142"/>
      <c r="Q31" s="142"/>
      <c r="R31" s="142"/>
      <c r="S31" s="142"/>
      <c r="T31" s="142"/>
      <c r="U31" s="142"/>
    </row>
    <row r="32" spans="1:21" ht="51" customHeight="1" x14ac:dyDescent="0.25">
      <c r="A32" s="476"/>
      <c r="B32" s="39" t="s">
        <v>36</v>
      </c>
      <c r="C32" s="281" t="s">
        <v>40</v>
      </c>
      <c r="D32" s="398"/>
      <c r="E32" s="387"/>
      <c r="F32" s="474"/>
      <c r="G32" s="392"/>
      <c r="H32" s="220"/>
      <c r="I32" s="395"/>
      <c r="J32" s="395"/>
      <c r="K32" s="483"/>
      <c r="L32" s="230">
        <f t="shared" si="3"/>
        <v>0</v>
      </c>
      <c r="M32" s="142"/>
      <c r="N32" s="142"/>
      <c r="O32" s="142"/>
      <c r="P32" s="142"/>
      <c r="Q32" s="142"/>
      <c r="R32" s="142"/>
      <c r="S32" s="142"/>
      <c r="T32" s="142"/>
      <c r="U32" s="142"/>
    </row>
    <row r="33" spans="1:22" ht="17.25" customHeight="1" x14ac:dyDescent="0.25">
      <c r="A33" s="478" t="s">
        <v>102</v>
      </c>
      <c r="B33" s="479"/>
      <c r="C33" s="480"/>
      <c r="D33" s="40">
        <f>SUM(D19:D26,D17,D27)</f>
        <v>0</v>
      </c>
      <c r="E33" s="468"/>
      <c r="F33" s="469"/>
      <c r="G33" s="469"/>
      <c r="H33" s="470"/>
      <c r="I33" s="226">
        <f>SUM(I19:I27,I17)</f>
        <v>0</v>
      </c>
      <c r="J33" s="226">
        <f>SUM(J19:J26,J17)</f>
        <v>0</v>
      </c>
      <c r="K33" s="226">
        <f>SUM(K19:K26,K17)</f>
        <v>0</v>
      </c>
      <c r="L33" s="226">
        <f>IF(SUM(L17:L32)&gt;0,SUM(L17:L32),(0))</f>
        <v>0</v>
      </c>
      <c r="M33" s="145"/>
      <c r="N33" s="142"/>
      <c r="O33" s="142"/>
      <c r="P33" s="142"/>
      <c r="Q33" s="142"/>
      <c r="R33" s="142"/>
      <c r="S33" s="142"/>
      <c r="T33" s="142"/>
      <c r="U33" s="142"/>
    </row>
    <row r="34" spans="1:22" ht="15" x14ac:dyDescent="0.25">
      <c r="A34" s="41" t="s">
        <v>41</v>
      </c>
      <c r="B34" s="42"/>
      <c r="C34" s="42"/>
      <c r="D34" s="42"/>
      <c r="E34" s="471"/>
      <c r="F34" s="471"/>
      <c r="G34" s="471"/>
      <c r="H34" s="472"/>
      <c r="I34" s="233"/>
      <c r="J34" s="233"/>
      <c r="K34" s="233"/>
      <c r="L34" s="234"/>
      <c r="M34" s="142"/>
      <c r="N34" s="142"/>
      <c r="O34" s="142"/>
      <c r="P34" s="142"/>
      <c r="Q34" s="142"/>
      <c r="R34" s="142"/>
      <c r="S34" s="142"/>
      <c r="T34" s="142"/>
      <c r="U34" s="142"/>
    </row>
    <row r="35" spans="1:22" ht="15" x14ac:dyDescent="0.25">
      <c r="A35" s="484"/>
      <c r="B35" s="44" t="s">
        <v>223</v>
      </c>
      <c r="C35" s="334">
        <v>86592</v>
      </c>
      <c r="D35" s="292"/>
      <c r="E35" s="335">
        <v>4.18</v>
      </c>
      <c r="F35" s="1">
        <f>IF( $F$4&gt;0,  E35*$F$4,)</f>
        <v>0</v>
      </c>
      <c r="G35" s="335">
        <v>5.81</v>
      </c>
      <c r="H35" s="336"/>
      <c r="I35" s="337">
        <f>D35*E35*$I$4</f>
        <v>0</v>
      </c>
      <c r="J35" s="338">
        <f>D35*F35*$J$4</f>
        <v>0</v>
      </c>
      <c r="K35" s="337">
        <f>D35*G35*$K$4</f>
        <v>0</v>
      </c>
      <c r="L35" s="339">
        <f>IF(H35&gt;0, D35*H35*$L$4, 0)</f>
        <v>0</v>
      </c>
      <c r="M35" s="142"/>
      <c r="N35" s="142"/>
      <c r="O35" s="142"/>
      <c r="P35" s="142"/>
      <c r="Q35" s="142"/>
      <c r="R35" s="142"/>
      <c r="S35" s="142"/>
      <c r="T35" s="142"/>
      <c r="U35" s="142"/>
    </row>
    <row r="36" spans="1:22" ht="15" x14ac:dyDescent="0.25">
      <c r="A36" s="485"/>
      <c r="B36" s="57" t="s">
        <v>224</v>
      </c>
      <c r="C36" s="334">
        <v>87491</v>
      </c>
      <c r="D36" s="340"/>
      <c r="E36" s="335">
        <v>34.39</v>
      </c>
      <c r="F36" s="1">
        <f t="shared" ref="F36:F38" si="6">IF( $F$4&gt;0,  E36*$F$4,)</f>
        <v>0</v>
      </c>
      <c r="G36" s="335">
        <v>47.76</v>
      </c>
      <c r="H36" s="333"/>
      <c r="I36" s="337">
        <f t="shared" ref="I36:I38" si="7">D36*E36*$I$4</f>
        <v>0</v>
      </c>
      <c r="J36" s="338">
        <f t="shared" ref="J36:J38" si="8">D36*F36*$J$4</f>
        <v>0</v>
      </c>
      <c r="K36" s="337">
        <f t="shared" ref="K36:K38" si="9">D36*G36*$K$4</f>
        <v>0</v>
      </c>
      <c r="L36" s="339">
        <f t="shared" ref="L36:L38" si="10">IF(H36&gt;0, D36*H36*$L$4, 0)</f>
        <v>0</v>
      </c>
      <c r="M36" s="142"/>
      <c r="N36" s="142"/>
      <c r="O36" s="142"/>
      <c r="P36" s="142"/>
      <c r="Q36" s="142"/>
      <c r="R36" s="142"/>
      <c r="S36" s="142"/>
      <c r="T36" s="142"/>
      <c r="U36" s="142"/>
    </row>
    <row r="37" spans="1:22" ht="15" x14ac:dyDescent="0.25">
      <c r="A37" s="485"/>
      <c r="B37" s="341" t="s">
        <v>225</v>
      </c>
      <c r="C37" s="334">
        <v>87591</v>
      </c>
      <c r="D37" s="340"/>
      <c r="E37" s="335">
        <v>34.39</v>
      </c>
      <c r="F37" s="1">
        <f t="shared" si="6"/>
        <v>0</v>
      </c>
      <c r="G37" s="335">
        <v>47.76</v>
      </c>
      <c r="H37" s="333"/>
      <c r="I37" s="337">
        <f t="shared" si="7"/>
        <v>0</v>
      </c>
      <c r="J37" s="338">
        <f t="shared" si="8"/>
        <v>0</v>
      </c>
      <c r="K37" s="337">
        <f t="shared" si="9"/>
        <v>0</v>
      </c>
      <c r="L37" s="339">
        <f t="shared" si="10"/>
        <v>0</v>
      </c>
      <c r="M37" s="142"/>
      <c r="N37" s="142"/>
      <c r="O37" s="142"/>
      <c r="P37" s="142"/>
      <c r="Q37" s="142"/>
      <c r="R37" s="142"/>
      <c r="S37" s="142"/>
      <c r="T37" s="142"/>
      <c r="U37" s="142"/>
    </row>
    <row r="38" spans="1:22" ht="15" x14ac:dyDescent="0.25">
      <c r="A38" s="485"/>
      <c r="B38" s="341" t="s">
        <v>226</v>
      </c>
      <c r="C38" s="334">
        <v>87660</v>
      </c>
      <c r="D38" s="340"/>
      <c r="E38" s="342">
        <v>19.649999999999999</v>
      </c>
      <c r="F38" s="1">
        <f t="shared" si="6"/>
        <v>0</v>
      </c>
      <c r="G38" s="335">
        <v>27.29</v>
      </c>
      <c r="H38" s="333"/>
      <c r="I38" s="337">
        <f t="shared" si="7"/>
        <v>0</v>
      </c>
      <c r="J38" s="338">
        <f t="shared" si="8"/>
        <v>0</v>
      </c>
      <c r="K38" s="337">
        <f t="shared" si="9"/>
        <v>0</v>
      </c>
      <c r="L38" s="339">
        <f t="shared" si="10"/>
        <v>0</v>
      </c>
      <c r="M38" s="142"/>
      <c r="N38" s="142"/>
      <c r="O38" s="142"/>
      <c r="P38" s="142"/>
      <c r="Q38" s="142"/>
      <c r="R38" s="142"/>
      <c r="S38" s="142"/>
      <c r="T38" s="142"/>
      <c r="U38" s="142"/>
    </row>
    <row r="39" spans="1:22" ht="15" x14ac:dyDescent="0.25">
      <c r="A39" s="485"/>
      <c r="B39" s="331" t="s">
        <v>42</v>
      </c>
      <c r="C39" s="283" t="s">
        <v>43</v>
      </c>
      <c r="D39" s="291"/>
      <c r="E39" s="198">
        <f>G39*0.63</f>
        <v>5.4369000000000005</v>
      </c>
      <c r="F39" s="332">
        <f>IF( $F$4&gt;0,  E39*$F$4,)</f>
        <v>0</v>
      </c>
      <c r="G39" s="198">
        <v>8.6300000000000008</v>
      </c>
      <c r="H39" s="212"/>
      <c r="I39" s="221">
        <f>D39*E39*I4</f>
        <v>0</v>
      </c>
      <c r="J39" s="221">
        <f>D39*F39*$J$4</f>
        <v>0</v>
      </c>
      <c r="K39" s="235">
        <f>D39*G39*K4</f>
        <v>0</v>
      </c>
      <c r="L39" s="343">
        <f>IF(H39&gt;0, D39*H39*$L$4, 0)</f>
        <v>0</v>
      </c>
      <c r="M39" s="142"/>
      <c r="N39" s="142"/>
      <c r="O39" s="142"/>
      <c r="P39" s="142"/>
      <c r="Q39" s="142"/>
      <c r="R39" s="142"/>
      <c r="S39" s="142"/>
      <c r="T39" s="142"/>
      <c r="U39" s="142"/>
    </row>
    <row r="40" spans="1:22" ht="15" x14ac:dyDescent="0.25">
      <c r="A40" s="485"/>
      <c r="B40" s="44" t="s">
        <v>44</v>
      </c>
      <c r="C40" s="281" t="s">
        <v>45</v>
      </c>
      <c r="D40" s="292"/>
      <c r="E40" s="199">
        <f t="shared" ref="E40:E49" si="11">G40*0.63</f>
        <v>3.6666000000000003</v>
      </c>
      <c r="F40" s="1">
        <f t="shared" ref="F40:F49" si="12">IF( $F$4&gt;0,  E40*$F$4,)</f>
        <v>0</v>
      </c>
      <c r="G40" s="199">
        <v>5.82</v>
      </c>
      <c r="H40" s="212"/>
      <c r="I40" s="221">
        <f>D40*E40*I4</f>
        <v>0</v>
      </c>
      <c r="J40" s="221">
        <f t="shared" ref="J40:J49" si="13">D40*F40*$J$4</f>
        <v>0</v>
      </c>
      <c r="K40" s="235">
        <f>D40*G40*K4</f>
        <v>0</v>
      </c>
      <c r="L40" s="343">
        <f t="shared" ref="L40:L49" si="14">IF(H40&gt;0, D40*H40*$L$4, 0)</f>
        <v>0</v>
      </c>
      <c r="M40" s="142"/>
      <c r="N40" s="142"/>
      <c r="O40" s="142"/>
      <c r="P40" s="142"/>
      <c r="Q40" s="142"/>
      <c r="R40" s="142"/>
      <c r="S40" s="142"/>
      <c r="T40" s="142"/>
      <c r="U40" s="142"/>
    </row>
    <row r="41" spans="1:22" ht="15" x14ac:dyDescent="0.25">
      <c r="A41" s="485"/>
      <c r="B41" s="44" t="s">
        <v>46</v>
      </c>
      <c r="C41" s="281" t="s">
        <v>47</v>
      </c>
      <c r="D41" s="292"/>
      <c r="E41" s="199">
        <f t="shared" si="11"/>
        <v>1.8900000000000001</v>
      </c>
      <c r="F41" s="1">
        <f t="shared" si="12"/>
        <v>0</v>
      </c>
      <c r="G41" s="199">
        <v>3</v>
      </c>
      <c r="H41" s="212"/>
      <c r="I41" s="221">
        <f>D41*E41*I4</f>
        <v>0</v>
      </c>
      <c r="J41" s="221">
        <f t="shared" si="13"/>
        <v>0</v>
      </c>
      <c r="K41" s="235">
        <f>D41*G41*K4</f>
        <v>0</v>
      </c>
      <c r="L41" s="230">
        <f t="shared" si="14"/>
        <v>0</v>
      </c>
      <c r="M41" s="142"/>
      <c r="N41" s="142"/>
      <c r="O41" s="142"/>
      <c r="P41" s="142"/>
      <c r="Q41" s="142"/>
      <c r="R41" s="142"/>
      <c r="S41" s="142"/>
      <c r="T41" s="142"/>
      <c r="U41" s="142"/>
    </row>
    <row r="42" spans="1:22" ht="15" x14ac:dyDescent="0.25">
      <c r="A42" s="485"/>
      <c r="B42" s="44" t="s">
        <v>48</v>
      </c>
      <c r="C42" s="281" t="s">
        <v>49</v>
      </c>
      <c r="D42" s="292"/>
      <c r="E42" s="199">
        <f t="shared" si="11"/>
        <v>4.9644000000000004</v>
      </c>
      <c r="F42" s="1">
        <f t="shared" si="12"/>
        <v>0</v>
      </c>
      <c r="G42" s="199">
        <v>7.88</v>
      </c>
      <c r="H42" s="212"/>
      <c r="I42" s="221">
        <f>D42*E42*I4</f>
        <v>0</v>
      </c>
      <c r="J42" s="221">
        <f t="shared" si="13"/>
        <v>0</v>
      </c>
      <c r="K42" s="235">
        <f>D42*G42*K4</f>
        <v>0</v>
      </c>
      <c r="L42" s="230">
        <f t="shared" si="14"/>
        <v>0</v>
      </c>
      <c r="M42" s="141"/>
      <c r="N42" s="141"/>
      <c r="O42" s="141"/>
      <c r="P42" s="141"/>
      <c r="Q42" s="141"/>
      <c r="R42" s="144"/>
      <c r="S42" s="144"/>
      <c r="T42" s="144"/>
      <c r="U42" s="144"/>
      <c r="V42" s="144"/>
    </row>
    <row r="43" spans="1:22" x14ac:dyDescent="0.2">
      <c r="A43" s="485"/>
      <c r="B43" s="45" t="s">
        <v>50</v>
      </c>
      <c r="C43" s="284">
        <v>87205</v>
      </c>
      <c r="D43" s="292"/>
      <c r="E43" s="199">
        <f t="shared" si="11"/>
        <v>3.6666000000000003</v>
      </c>
      <c r="F43" s="1">
        <f t="shared" si="12"/>
        <v>0</v>
      </c>
      <c r="G43" s="199">
        <v>5.82</v>
      </c>
      <c r="H43" s="212"/>
      <c r="I43" s="221">
        <f>D43*E43*I4</f>
        <v>0</v>
      </c>
      <c r="J43" s="221">
        <f t="shared" si="13"/>
        <v>0</v>
      </c>
      <c r="K43" s="235">
        <f>D43*G43*K4</f>
        <v>0</v>
      </c>
      <c r="L43" s="230">
        <f t="shared" si="14"/>
        <v>0</v>
      </c>
      <c r="M43" s="141"/>
      <c r="N43" s="141"/>
      <c r="O43" s="141"/>
      <c r="P43" s="141"/>
      <c r="Q43" s="141"/>
      <c r="R43" s="141"/>
      <c r="S43" s="141"/>
      <c r="T43" s="141"/>
      <c r="U43" s="141"/>
      <c r="V43" s="141"/>
    </row>
    <row r="44" spans="1:22" x14ac:dyDescent="0.2">
      <c r="A44" s="485"/>
      <c r="B44" s="46" t="s">
        <v>51</v>
      </c>
      <c r="C44" s="285">
        <v>81003</v>
      </c>
      <c r="D44" s="292"/>
      <c r="E44" s="199">
        <f t="shared" si="11"/>
        <v>1.9278</v>
      </c>
      <c r="F44" s="1">
        <f t="shared" si="12"/>
        <v>0</v>
      </c>
      <c r="G44" s="199">
        <v>3.06</v>
      </c>
      <c r="H44" s="212"/>
      <c r="I44" s="221">
        <f>D44*E44*I4</f>
        <v>0</v>
      </c>
      <c r="J44" s="221">
        <f t="shared" si="13"/>
        <v>0</v>
      </c>
      <c r="K44" s="235">
        <f>D44*G44*K4</f>
        <v>0</v>
      </c>
      <c r="L44" s="230">
        <f t="shared" si="14"/>
        <v>0</v>
      </c>
      <c r="M44" s="141"/>
      <c r="N44" s="141"/>
      <c r="O44" s="141"/>
      <c r="P44" s="141"/>
      <c r="Q44" s="141"/>
      <c r="R44" s="141"/>
      <c r="S44" s="141"/>
      <c r="T44" s="141"/>
      <c r="U44" s="141"/>
      <c r="V44" s="141"/>
    </row>
    <row r="45" spans="1:22" x14ac:dyDescent="0.2">
      <c r="A45" s="485"/>
      <c r="B45" s="47" t="s">
        <v>52</v>
      </c>
      <c r="C45" s="281" t="s">
        <v>53</v>
      </c>
      <c r="D45" s="292"/>
      <c r="E45" s="199">
        <f t="shared" si="11"/>
        <v>2.016</v>
      </c>
      <c r="F45" s="1">
        <f t="shared" si="12"/>
        <v>0</v>
      </c>
      <c r="G45" s="199">
        <v>3.2</v>
      </c>
      <c r="H45" s="212"/>
      <c r="I45" s="221">
        <f>D45*E45*I4</f>
        <v>0</v>
      </c>
      <c r="J45" s="221">
        <f t="shared" si="13"/>
        <v>0</v>
      </c>
      <c r="K45" s="235">
        <f>D45*G45*K4</f>
        <v>0</v>
      </c>
      <c r="L45" s="230">
        <f t="shared" si="14"/>
        <v>0</v>
      </c>
      <c r="M45" s="141"/>
      <c r="N45" s="141"/>
      <c r="O45" s="141"/>
      <c r="P45" s="141"/>
      <c r="Q45" s="141"/>
      <c r="R45" s="141"/>
      <c r="S45" s="141"/>
      <c r="T45" s="141"/>
      <c r="U45" s="141"/>
      <c r="V45" s="141"/>
    </row>
    <row r="46" spans="1:22" x14ac:dyDescent="0.2">
      <c r="A46" s="485"/>
      <c r="B46" s="47" t="s">
        <v>54</v>
      </c>
      <c r="C46" s="281" t="s">
        <v>55</v>
      </c>
      <c r="D46" s="292"/>
      <c r="E46" s="199">
        <f t="shared" si="11"/>
        <v>9.0783000000000005</v>
      </c>
      <c r="F46" s="1">
        <f t="shared" si="12"/>
        <v>0</v>
      </c>
      <c r="G46" s="199">
        <v>14.41</v>
      </c>
      <c r="H46" s="212"/>
      <c r="I46" s="221">
        <f>D46*E46*I4</f>
        <v>0</v>
      </c>
      <c r="J46" s="221">
        <f t="shared" si="13"/>
        <v>0</v>
      </c>
      <c r="K46" s="235">
        <f>D46*G46*K4</f>
        <v>0</v>
      </c>
      <c r="L46" s="230">
        <f t="shared" si="14"/>
        <v>0</v>
      </c>
      <c r="M46" s="141"/>
      <c r="N46" s="141"/>
      <c r="O46" s="141"/>
      <c r="P46" s="141"/>
      <c r="Q46" s="141"/>
      <c r="R46" s="141"/>
      <c r="S46" s="141"/>
      <c r="T46" s="141"/>
      <c r="U46" s="141"/>
      <c r="V46" s="141"/>
    </row>
    <row r="47" spans="1:22" x14ac:dyDescent="0.2">
      <c r="A47" s="485"/>
      <c r="B47" s="44" t="s">
        <v>56</v>
      </c>
      <c r="C47" s="281" t="s">
        <v>57</v>
      </c>
      <c r="D47" s="292"/>
      <c r="E47" s="199">
        <f t="shared" si="11"/>
        <v>7.6355999999999993</v>
      </c>
      <c r="F47" s="1">
        <f t="shared" si="12"/>
        <v>0</v>
      </c>
      <c r="G47" s="199">
        <v>12.12</v>
      </c>
      <c r="H47" s="212"/>
      <c r="I47" s="221">
        <f>D47*E47*I4</f>
        <v>0</v>
      </c>
      <c r="J47" s="221">
        <f t="shared" si="13"/>
        <v>0</v>
      </c>
      <c r="K47" s="235">
        <f>D47*G47*K4</f>
        <v>0</v>
      </c>
      <c r="L47" s="230">
        <f t="shared" si="14"/>
        <v>0</v>
      </c>
      <c r="M47" s="141"/>
      <c r="N47" s="141"/>
      <c r="O47" s="141"/>
      <c r="P47" s="141"/>
      <c r="Q47" s="141"/>
      <c r="R47" s="141"/>
      <c r="S47" s="141"/>
      <c r="T47" s="141"/>
      <c r="U47" s="141"/>
      <c r="V47" s="141"/>
    </row>
    <row r="48" spans="1:22" x14ac:dyDescent="0.2">
      <c r="A48" s="485"/>
      <c r="B48" s="48" t="s">
        <v>58</v>
      </c>
      <c r="C48" s="286" t="s">
        <v>59</v>
      </c>
      <c r="D48" s="292"/>
      <c r="E48" s="199">
        <f t="shared" si="11"/>
        <v>11.780999999999999</v>
      </c>
      <c r="F48" s="1">
        <f t="shared" si="12"/>
        <v>0</v>
      </c>
      <c r="G48" s="199">
        <v>18.7</v>
      </c>
      <c r="H48" s="212"/>
      <c r="I48" s="221">
        <f>D48*E48*I4</f>
        <v>0</v>
      </c>
      <c r="J48" s="221">
        <f t="shared" si="13"/>
        <v>0</v>
      </c>
      <c r="K48" s="235">
        <f>D48*G48*K4</f>
        <v>0</v>
      </c>
      <c r="L48" s="230">
        <f t="shared" si="14"/>
        <v>0</v>
      </c>
      <c r="M48" s="141"/>
      <c r="N48" s="141"/>
      <c r="O48" s="141"/>
      <c r="P48" s="141"/>
      <c r="Q48" s="141"/>
      <c r="R48" s="141"/>
      <c r="S48" s="141"/>
      <c r="T48" s="141"/>
      <c r="U48" s="141"/>
      <c r="V48" s="141"/>
    </row>
    <row r="49" spans="1:67" x14ac:dyDescent="0.2">
      <c r="A49" s="486"/>
      <c r="B49" s="47" t="s">
        <v>60</v>
      </c>
      <c r="C49" s="281" t="s">
        <v>84</v>
      </c>
      <c r="D49" s="292"/>
      <c r="E49" s="199">
        <f t="shared" si="11"/>
        <v>12.436199999999999</v>
      </c>
      <c r="F49" s="1">
        <f t="shared" si="12"/>
        <v>0</v>
      </c>
      <c r="G49" s="199">
        <v>19.739999999999998</v>
      </c>
      <c r="H49" s="212"/>
      <c r="I49" s="221">
        <f>D49*E49*I4</f>
        <v>0</v>
      </c>
      <c r="J49" s="221">
        <f t="shared" si="13"/>
        <v>0</v>
      </c>
      <c r="K49" s="235">
        <f>D49*G49*K4</f>
        <v>0</v>
      </c>
      <c r="L49" s="230">
        <f t="shared" si="14"/>
        <v>0</v>
      </c>
      <c r="M49" s="141"/>
      <c r="N49" s="141"/>
      <c r="O49" s="141"/>
      <c r="P49" s="141"/>
      <c r="Q49" s="141"/>
      <c r="R49" s="141"/>
      <c r="S49" s="141"/>
      <c r="T49" s="141"/>
      <c r="U49" s="141"/>
      <c r="V49" s="141"/>
    </row>
    <row r="50" spans="1:67" ht="15" thickBot="1" x14ac:dyDescent="0.25">
      <c r="A50" s="415" t="s">
        <v>103</v>
      </c>
      <c r="B50" s="416"/>
      <c r="C50" s="417"/>
      <c r="D50" s="49">
        <f>SUM(D37:D49)</f>
        <v>0</v>
      </c>
      <c r="E50" s="418"/>
      <c r="F50" s="419"/>
      <c r="G50" s="420"/>
      <c r="H50" s="236"/>
      <c r="I50" s="237">
        <f>SUM(I36:I49)</f>
        <v>0</v>
      </c>
      <c r="J50" s="237">
        <f>SUM(J36:J49)</f>
        <v>0</v>
      </c>
      <c r="K50" s="237">
        <f>SUM(K36:K49)</f>
        <v>0</v>
      </c>
      <c r="L50" s="237">
        <f>IF(SUM(L36:L49)&gt;0,SUM(L36:L49),(0))</f>
        <v>0</v>
      </c>
      <c r="M50" s="141"/>
      <c r="N50" s="141"/>
      <c r="O50" s="141"/>
      <c r="P50" s="141"/>
      <c r="Q50" s="141"/>
      <c r="R50" s="141"/>
      <c r="S50" s="141"/>
      <c r="T50" s="141"/>
      <c r="U50" s="141"/>
      <c r="V50" s="141"/>
    </row>
    <row r="51" spans="1:67" s="95" customFormat="1" ht="15" x14ac:dyDescent="0.25">
      <c r="A51" s="51" t="s">
        <v>61</v>
      </c>
      <c r="B51" s="52"/>
      <c r="C51" s="53"/>
      <c r="D51" s="53"/>
      <c r="E51" s="467"/>
      <c r="F51" s="467"/>
      <c r="G51" s="467"/>
      <c r="H51" s="467"/>
      <c r="I51" s="238"/>
      <c r="J51" s="238"/>
      <c r="K51" s="238"/>
      <c r="L51" s="239"/>
      <c r="M51" s="142"/>
      <c r="N51" s="142"/>
      <c r="O51" s="142"/>
      <c r="P51" s="142"/>
      <c r="Q51" s="142"/>
      <c r="R51" s="142"/>
      <c r="S51" s="142"/>
      <c r="T51" s="142"/>
      <c r="U51" s="142"/>
      <c r="V51" s="142"/>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row>
    <row r="52" spans="1:67" ht="29.25" x14ac:dyDescent="0.25">
      <c r="A52" s="487"/>
      <c r="B52" s="39" t="s">
        <v>105</v>
      </c>
      <c r="C52" s="287" t="s">
        <v>62</v>
      </c>
      <c r="D52" s="292"/>
      <c r="E52" s="201">
        <v>32.229999999999997</v>
      </c>
      <c r="F52" s="56"/>
      <c r="G52" s="204">
        <v>32.229999999999997</v>
      </c>
      <c r="H52" s="212"/>
      <c r="I52" s="221">
        <f>D52*E52*I4</f>
        <v>0</v>
      </c>
      <c r="J52" s="221">
        <f>D52*F52*$J$4</f>
        <v>0</v>
      </c>
      <c r="K52" s="240">
        <f>D52*G52*K4</f>
        <v>0</v>
      </c>
      <c r="L52" s="230">
        <f t="shared" ref="L52:L64" si="15">IF(H52&gt;0, D52*H8*$L$4, 0)</f>
        <v>0</v>
      </c>
      <c r="M52" s="142"/>
      <c r="N52" s="142"/>
      <c r="O52" s="142"/>
      <c r="P52" s="142"/>
      <c r="Q52" s="142"/>
      <c r="R52" s="142"/>
      <c r="S52" s="142"/>
      <c r="T52" s="142"/>
      <c r="U52" s="142"/>
      <c r="V52" s="142"/>
    </row>
    <row r="53" spans="1:67" ht="29.25" x14ac:dyDescent="0.25">
      <c r="A53" s="488"/>
      <c r="B53" s="39" t="s">
        <v>63</v>
      </c>
      <c r="C53" s="287" t="s">
        <v>64</v>
      </c>
      <c r="D53" s="292"/>
      <c r="E53" s="201">
        <v>30.46</v>
      </c>
      <c r="F53" s="56"/>
      <c r="G53" s="204">
        <v>30.46</v>
      </c>
      <c r="H53" s="212"/>
      <c r="I53" s="221">
        <f>D53*E53*I4</f>
        <v>0</v>
      </c>
      <c r="J53" s="221">
        <f t="shared" ref="J53:J64" si="16">D53*F53*$J$4</f>
        <v>0</v>
      </c>
      <c r="K53" s="240">
        <f>D53*G53*K4</f>
        <v>0</v>
      </c>
      <c r="L53" s="230">
        <f t="shared" si="15"/>
        <v>0</v>
      </c>
      <c r="M53" s="142"/>
      <c r="N53" s="142"/>
      <c r="O53" s="142"/>
      <c r="P53" s="142"/>
      <c r="Q53" s="142"/>
      <c r="R53" s="142"/>
      <c r="S53" s="142"/>
      <c r="T53" s="142"/>
      <c r="U53" s="142"/>
      <c r="V53" s="142"/>
    </row>
    <row r="54" spans="1:67" ht="15" x14ac:dyDescent="0.25">
      <c r="A54" s="488"/>
      <c r="B54" s="39" t="s">
        <v>65</v>
      </c>
      <c r="C54" s="287" t="s">
        <v>66</v>
      </c>
      <c r="D54" s="292"/>
      <c r="E54" s="201">
        <v>51.06</v>
      </c>
      <c r="F54" s="56"/>
      <c r="G54" s="199">
        <v>51.06</v>
      </c>
      <c r="H54" s="212"/>
      <c r="I54" s="221">
        <f>D54*E54*I4</f>
        <v>0</v>
      </c>
      <c r="J54" s="221">
        <f t="shared" si="16"/>
        <v>0</v>
      </c>
      <c r="K54" s="241">
        <f>D54*G54*K4</f>
        <v>0</v>
      </c>
      <c r="L54" s="230">
        <f t="shared" si="15"/>
        <v>0</v>
      </c>
      <c r="M54" s="142"/>
      <c r="N54" s="142"/>
      <c r="O54" s="142"/>
      <c r="P54" s="142"/>
      <c r="Q54" s="142"/>
      <c r="R54" s="142"/>
      <c r="S54" s="142"/>
      <c r="T54" s="142"/>
      <c r="U54" s="142"/>
      <c r="V54" s="142"/>
    </row>
    <row r="55" spans="1:67" ht="15" x14ac:dyDescent="0.25">
      <c r="A55" s="488"/>
      <c r="B55" s="57" t="s">
        <v>67</v>
      </c>
      <c r="C55" s="288" t="s">
        <v>68</v>
      </c>
      <c r="D55" s="292"/>
      <c r="E55" s="201">
        <v>24.22</v>
      </c>
      <c r="F55" s="56"/>
      <c r="G55" s="199">
        <v>24.22</v>
      </c>
      <c r="H55" s="212"/>
      <c r="I55" s="221">
        <f>D55*E55*I4</f>
        <v>0</v>
      </c>
      <c r="J55" s="221">
        <f t="shared" si="16"/>
        <v>0</v>
      </c>
      <c r="K55" s="241">
        <f>D55*G55*K4</f>
        <v>0</v>
      </c>
      <c r="L55" s="230">
        <f t="shared" si="15"/>
        <v>0</v>
      </c>
      <c r="M55" s="142"/>
      <c r="N55" s="142"/>
      <c r="O55" s="142"/>
      <c r="P55" s="142"/>
      <c r="Q55" s="142"/>
      <c r="R55" s="142"/>
      <c r="S55" s="142"/>
      <c r="T55" s="142"/>
      <c r="U55" s="142"/>
      <c r="V55" s="142"/>
    </row>
    <row r="56" spans="1:67" ht="15" x14ac:dyDescent="0.25">
      <c r="A56" s="488"/>
      <c r="B56" s="39" t="s">
        <v>85</v>
      </c>
      <c r="C56" s="288" t="s">
        <v>69</v>
      </c>
      <c r="D56" s="292"/>
      <c r="E56" s="201">
        <v>59.71</v>
      </c>
      <c r="F56" s="56"/>
      <c r="G56" s="199">
        <v>59.71</v>
      </c>
      <c r="H56" s="212"/>
      <c r="I56" s="221">
        <f>D56*E56*I4</f>
        <v>0</v>
      </c>
      <c r="J56" s="221">
        <f t="shared" si="16"/>
        <v>0</v>
      </c>
      <c r="K56" s="241">
        <f>D56*G56*K4</f>
        <v>0</v>
      </c>
      <c r="L56" s="230">
        <f t="shared" si="15"/>
        <v>0</v>
      </c>
      <c r="M56" s="142"/>
      <c r="N56" s="142"/>
      <c r="O56" s="142"/>
      <c r="P56" s="142"/>
      <c r="Q56" s="142"/>
      <c r="R56" s="142"/>
      <c r="S56" s="142"/>
      <c r="T56" s="142"/>
      <c r="U56" s="142"/>
      <c r="V56" s="142"/>
    </row>
    <row r="57" spans="1:67" ht="29.25" x14ac:dyDescent="0.25">
      <c r="A57" s="488"/>
      <c r="B57" s="39" t="s">
        <v>70</v>
      </c>
      <c r="C57" s="288" t="s">
        <v>71</v>
      </c>
      <c r="D57" s="292"/>
      <c r="E57" s="201">
        <v>119.42</v>
      </c>
      <c r="F57" s="56"/>
      <c r="G57" s="199">
        <v>119.42</v>
      </c>
      <c r="H57" s="212"/>
      <c r="I57" s="221">
        <f>D57*E57*I4</f>
        <v>0</v>
      </c>
      <c r="J57" s="221">
        <f t="shared" si="16"/>
        <v>0</v>
      </c>
      <c r="K57" s="241">
        <f>D57*G57*K4</f>
        <v>0</v>
      </c>
      <c r="L57" s="230">
        <f t="shared" si="15"/>
        <v>0</v>
      </c>
      <c r="M57" s="142"/>
      <c r="N57" s="142"/>
      <c r="O57" s="142"/>
      <c r="P57" s="142"/>
      <c r="Q57" s="142"/>
      <c r="R57" s="142"/>
      <c r="S57" s="142"/>
      <c r="T57" s="142"/>
      <c r="U57" s="142"/>
      <c r="V57" s="142"/>
    </row>
    <row r="58" spans="1:67" ht="29.25" x14ac:dyDescent="0.25">
      <c r="A58" s="488"/>
      <c r="B58" s="39" t="s">
        <v>72</v>
      </c>
      <c r="C58" s="288" t="s">
        <v>73</v>
      </c>
      <c r="D58" s="292"/>
      <c r="E58" s="201">
        <v>119.42</v>
      </c>
      <c r="F58" s="56"/>
      <c r="G58" s="199">
        <v>119.42</v>
      </c>
      <c r="H58" s="212"/>
      <c r="I58" s="221">
        <f>D58*E58*I4</f>
        <v>0</v>
      </c>
      <c r="J58" s="221">
        <f t="shared" si="16"/>
        <v>0</v>
      </c>
      <c r="K58" s="241">
        <f>D58*G58*K4</f>
        <v>0</v>
      </c>
      <c r="L58" s="230">
        <f t="shared" si="15"/>
        <v>0</v>
      </c>
      <c r="M58" s="142"/>
      <c r="N58" s="142"/>
      <c r="O58" s="142"/>
      <c r="P58" s="142"/>
      <c r="Q58" s="142"/>
      <c r="R58" s="142"/>
      <c r="S58" s="142"/>
      <c r="T58" s="142"/>
      <c r="U58" s="142"/>
      <c r="V58" s="142"/>
    </row>
    <row r="59" spans="1:67" ht="15" x14ac:dyDescent="0.25">
      <c r="A59" s="488"/>
      <c r="B59" s="39" t="s">
        <v>74</v>
      </c>
      <c r="C59" s="288" t="s">
        <v>75</v>
      </c>
      <c r="D59" s="292"/>
      <c r="E59" s="201">
        <v>24.22</v>
      </c>
      <c r="F59" s="56"/>
      <c r="G59" s="199">
        <v>24.22</v>
      </c>
      <c r="H59" s="212"/>
      <c r="I59" s="221">
        <f>D59*E59*I4</f>
        <v>0</v>
      </c>
      <c r="J59" s="221">
        <f t="shared" si="16"/>
        <v>0</v>
      </c>
      <c r="K59" s="241">
        <f>D59*G59*K4</f>
        <v>0</v>
      </c>
      <c r="L59" s="230">
        <f t="shared" si="15"/>
        <v>0</v>
      </c>
      <c r="M59" s="142"/>
      <c r="N59" s="142"/>
      <c r="O59" s="142"/>
      <c r="P59" s="142"/>
      <c r="Q59" s="142"/>
      <c r="R59" s="142"/>
      <c r="S59" s="142"/>
      <c r="T59" s="142"/>
      <c r="U59" s="142"/>
      <c r="V59" s="142"/>
    </row>
    <row r="60" spans="1:67" ht="15" x14ac:dyDescent="0.25">
      <c r="A60" s="488"/>
      <c r="B60" s="39" t="s">
        <v>76</v>
      </c>
      <c r="C60" s="281" t="s">
        <v>77</v>
      </c>
      <c r="D60" s="292"/>
      <c r="E60" s="201">
        <v>149.86000000000001</v>
      </c>
      <c r="F60" s="56"/>
      <c r="G60" s="204">
        <v>149.86000000000001</v>
      </c>
      <c r="H60" s="212"/>
      <c r="I60" s="221">
        <f>D60*E60*I4</f>
        <v>0</v>
      </c>
      <c r="J60" s="221">
        <f t="shared" si="16"/>
        <v>0</v>
      </c>
      <c r="K60" s="241">
        <f>D60*G60*K4</f>
        <v>0</v>
      </c>
      <c r="L60" s="230">
        <f t="shared" si="15"/>
        <v>0</v>
      </c>
      <c r="M60" s="142"/>
      <c r="N60" s="142"/>
      <c r="O60" s="142"/>
      <c r="P60" s="142"/>
      <c r="Q60" s="142"/>
      <c r="R60" s="142"/>
      <c r="S60" s="142"/>
      <c r="T60" s="142"/>
      <c r="U60" s="142"/>
      <c r="V60" s="142"/>
    </row>
    <row r="61" spans="1:67" ht="29.25" x14ac:dyDescent="0.25">
      <c r="A61" s="488"/>
      <c r="B61" s="32" t="s">
        <v>78</v>
      </c>
      <c r="C61" s="281" t="s">
        <v>82</v>
      </c>
      <c r="D61" s="292"/>
      <c r="E61" s="199">
        <f>G61*0.63</f>
        <v>15.8004</v>
      </c>
      <c r="F61" s="1"/>
      <c r="G61" s="199">
        <v>25.08</v>
      </c>
      <c r="H61" s="212"/>
      <c r="I61" s="221">
        <f>D61*E61*I4</f>
        <v>0</v>
      </c>
      <c r="J61" s="221">
        <f t="shared" si="16"/>
        <v>0</v>
      </c>
      <c r="K61" s="241">
        <f>D61*G61*K4</f>
        <v>0</v>
      </c>
      <c r="L61" s="230">
        <f t="shared" si="15"/>
        <v>0</v>
      </c>
      <c r="M61" s="142"/>
      <c r="N61" s="142"/>
      <c r="O61" s="142"/>
      <c r="P61" s="142"/>
      <c r="Q61" s="142"/>
      <c r="R61" s="142"/>
      <c r="S61" s="142"/>
      <c r="T61" s="142"/>
      <c r="U61" s="142"/>
      <c r="V61" s="142"/>
    </row>
    <row r="62" spans="1:67" ht="29.25" x14ac:dyDescent="0.25">
      <c r="A62" s="488"/>
      <c r="B62" s="32" t="s">
        <v>83</v>
      </c>
      <c r="C62" s="285">
        <v>90461</v>
      </c>
      <c r="D62" s="292"/>
      <c r="E62" s="199">
        <f>G62*0.63</f>
        <v>7.9001999999999999</v>
      </c>
      <c r="F62" s="1"/>
      <c r="G62" s="199">
        <v>12.54</v>
      </c>
      <c r="H62" s="212"/>
      <c r="I62" s="221">
        <f>D62*E62*I4</f>
        <v>0</v>
      </c>
      <c r="J62" s="221">
        <f t="shared" si="16"/>
        <v>0</v>
      </c>
      <c r="K62" s="241">
        <f>D62*G62*K4</f>
        <v>0</v>
      </c>
      <c r="L62" s="230">
        <f t="shared" si="15"/>
        <v>0</v>
      </c>
      <c r="M62" s="142"/>
      <c r="N62" s="142"/>
      <c r="O62" s="142"/>
      <c r="P62" s="142"/>
      <c r="Q62" s="142"/>
      <c r="R62" s="142"/>
      <c r="S62" s="142"/>
      <c r="T62" s="142"/>
      <c r="U62" s="142"/>
      <c r="V62" s="142"/>
    </row>
    <row r="63" spans="1:67" ht="15" x14ac:dyDescent="0.25">
      <c r="A63" s="488"/>
      <c r="B63" s="32" t="s">
        <v>79</v>
      </c>
      <c r="C63" s="285">
        <v>90471</v>
      </c>
      <c r="D63" s="292"/>
      <c r="E63" s="199">
        <f>G63*0.63</f>
        <v>15.8004</v>
      </c>
      <c r="F63" s="1"/>
      <c r="G63" s="199">
        <v>25.08</v>
      </c>
      <c r="H63" s="212"/>
      <c r="I63" s="221">
        <f>D63*E63*I4</f>
        <v>0</v>
      </c>
      <c r="J63" s="221">
        <f t="shared" si="16"/>
        <v>0</v>
      </c>
      <c r="K63" s="241">
        <f>D63*G63*K4</f>
        <v>0</v>
      </c>
      <c r="L63" s="230">
        <f t="shared" si="15"/>
        <v>0</v>
      </c>
      <c r="M63" s="142"/>
      <c r="N63" s="142"/>
      <c r="O63" s="142"/>
      <c r="P63" s="142"/>
      <c r="Q63" s="142"/>
      <c r="R63" s="142"/>
      <c r="S63" s="142"/>
      <c r="T63" s="142"/>
      <c r="U63" s="142"/>
      <c r="V63" s="142"/>
    </row>
    <row r="64" spans="1:67" ht="29.25" x14ac:dyDescent="0.25">
      <c r="A64" s="489"/>
      <c r="B64" s="32" t="s">
        <v>80</v>
      </c>
      <c r="C64" s="285">
        <v>90472</v>
      </c>
      <c r="D64" s="292"/>
      <c r="E64" s="199">
        <f>G64*0.63</f>
        <v>7.9001999999999999</v>
      </c>
      <c r="F64" s="1"/>
      <c r="G64" s="199">
        <v>12.54</v>
      </c>
      <c r="H64" s="212"/>
      <c r="I64" s="221">
        <f>D64*E64*I4</f>
        <v>0</v>
      </c>
      <c r="J64" s="221">
        <f t="shared" si="16"/>
        <v>0</v>
      </c>
      <c r="K64" s="241">
        <f>D64*G64*K4</f>
        <v>0</v>
      </c>
      <c r="L64" s="230">
        <f t="shared" si="15"/>
        <v>0</v>
      </c>
      <c r="M64" s="142"/>
      <c r="N64" s="142"/>
      <c r="O64" s="142"/>
      <c r="P64" s="142"/>
      <c r="Q64" s="142"/>
      <c r="R64" s="142"/>
      <c r="S64" s="142"/>
      <c r="T64" s="142"/>
      <c r="U64" s="142"/>
      <c r="V64" s="142"/>
    </row>
    <row r="65" spans="1:71" ht="15" x14ac:dyDescent="0.25">
      <c r="A65" s="58" t="s">
        <v>104</v>
      </c>
      <c r="B65" s="59"/>
      <c r="C65" s="60"/>
      <c r="D65" s="49">
        <f>SUM(D52:D64)</f>
        <v>0</v>
      </c>
      <c r="E65" s="61"/>
      <c r="F65" s="61"/>
      <c r="G65" s="61"/>
      <c r="H65" s="213"/>
      <c r="I65" s="242">
        <f>SUM(I52:I64)</f>
        <v>0</v>
      </c>
      <c r="J65" s="243">
        <f>SUM(J52:J64)</f>
        <v>0</v>
      </c>
      <c r="K65" s="237">
        <f>SUM(K52:K64)</f>
        <v>0</v>
      </c>
      <c r="L65" s="243">
        <f>IF(SUM(L52:L64)&gt;0,SUM(L52:L64),(0))</f>
        <v>0</v>
      </c>
      <c r="M65" s="142"/>
      <c r="N65" s="142"/>
      <c r="O65" s="142"/>
      <c r="P65" s="142"/>
      <c r="Q65" s="142"/>
      <c r="R65" s="142"/>
      <c r="S65" s="142"/>
      <c r="T65" s="142"/>
      <c r="U65" s="142"/>
      <c r="V65" s="142"/>
    </row>
    <row r="66" spans="1:71" s="93" customFormat="1" ht="15.75" thickBot="1" x14ac:dyDescent="0.3">
      <c r="A66" s="63" t="s">
        <v>178</v>
      </c>
      <c r="B66" s="64"/>
      <c r="C66" s="65"/>
      <c r="D66" s="464"/>
      <c r="E66" s="465"/>
      <c r="F66" s="465"/>
      <c r="G66" s="465"/>
      <c r="H66" s="466"/>
      <c r="I66" s="244">
        <f>SUM(I65+I50+I33+I15)</f>
        <v>0</v>
      </c>
      <c r="J66" s="245">
        <f>J65+J50+J33+J15</f>
        <v>0</v>
      </c>
      <c r="K66" s="244">
        <f>SUM(K65+K50+K33+K15)</f>
        <v>0</v>
      </c>
      <c r="L66" s="245">
        <f>L65+L50+L33+L15</f>
        <v>0</v>
      </c>
      <c r="M66" s="142"/>
      <c r="N66" s="142"/>
      <c r="O66" s="142"/>
      <c r="P66" s="142"/>
      <c r="Q66" s="142"/>
      <c r="R66" s="142"/>
      <c r="S66" s="142"/>
      <c r="T66" s="142"/>
      <c r="U66" s="142"/>
      <c r="V66" s="142"/>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row>
    <row r="67" spans="1:71" ht="54.75" customHeight="1" thickBot="1" x14ac:dyDescent="0.3">
      <c r="A67" s="408" t="s">
        <v>116</v>
      </c>
      <c r="B67" s="409"/>
      <c r="C67" s="409"/>
      <c r="D67" s="409"/>
      <c r="E67" s="409"/>
      <c r="F67" s="409"/>
      <c r="G67" s="409"/>
      <c r="H67" s="409"/>
      <c r="I67" s="409"/>
      <c r="J67" s="409"/>
      <c r="K67" s="410"/>
      <c r="L67" s="246">
        <f>I66+J66+K66+L66</f>
        <v>0</v>
      </c>
      <c r="M67" s="142"/>
      <c r="N67" s="142"/>
      <c r="O67" s="142"/>
      <c r="P67" s="142"/>
      <c r="Q67" s="142"/>
      <c r="R67" s="142"/>
      <c r="S67" s="142"/>
      <c r="T67" s="142"/>
      <c r="U67" s="142"/>
      <c r="V67" s="142"/>
    </row>
    <row r="68" spans="1:71" s="147" customFormat="1" ht="22.5" customHeight="1" thickBot="1" x14ac:dyDescent="0.3">
      <c r="A68" s="421" t="s">
        <v>93</v>
      </c>
      <c r="B68" s="422"/>
      <c r="C68" s="422"/>
      <c r="D68" s="422"/>
      <c r="E68" s="422"/>
      <c r="F68" s="422"/>
      <c r="G68" s="423"/>
      <c r="H68" s="214" t="s">
        <v>159</v>
      </c>
      <c r="I68" s="247"/>
      <c r="J68" s="247"/>
      <c r="K68" s="247"/>
      <c r="L68" s="248"/>
      <c r="M68" s="142"/>
      <c r="N68" s="142"/>
      <c r="O68" s="142"/>
      <c r="P68" s="142"/>
      <c r="Q68" s="142"/>
      <c r="R68" s="142"/>
      <c r="S68" s="142"/>
      <c r="T68" s="142"/>
      <c r="U68" s="142"/>
      <c r="V68" s="142"/>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146"/>
      <c r="BQ68" s="146"/>
      <c r="BR68" s="146"/>
      <c r="BS68" s="146"/>
    </row>
    <row r="69" spans="1:71" s="147" customFormat="1" ht="22.5" customHeight="1" x14ac:dyDescent="0.25">
      <c r="A69" s="69"/>
      <c r="B69" s="70"/>
      <c r="C69" s="70"/>
      <c r="D69" s="70"/>
      <c r="E69" s="70"/>
      <c r="F69" s="70"/>
      <c r="G69" s="71"/>
      <c r="H69" s="249"/>
      <c r="I69" s="411" t="s">
        <v>132</v>
      </c>
      <c r="J69" s="412"/>
      <c r="K69" s="250">
        <f>K66*0.7</f>
        <v>0</v>
      </c>
      <c r="L69" s="251"/>
      <c r="M69" s="142"/>
      <c r="N69" s="142"/>
      <c r="O69" s="142"/>
      <c r="P69" s="142"/>
      <c r="Q69" s="142"/>
      <c r="R69" s="142"/>
      <c r="S69" s="142"/>
      <c r="T69" s="142"/>
      <c r="U69" s="142"/>
      <c r="V69" s="142"/>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146"/>
      <c r="BQ69" s="146"/>
      <c r="BR69" s="146"/>
      <c r="BS69" s="146"/>
    </row>
    <row r="70" spans="1:71" s="147" customFormat="1" ht="22.5" customHeight="1" thickBot="1" x14ac:dyDescent="0.3">
      <c r="A70" s="405" t="s">
        <v>91</v>
      </c>
      <c r="B70" s="406"/>
      <c r="C70" s="406"/>
      <c r="D70" s="406"/>
      <c r="E70" s="406"/>
      <c r="F70" s="406"/>
      <c r="G70" s="407"/>
      <c r="H70" s="252"/>
      <c r="I70" s="413" t="s">
        <v>131</v>
      </c>
      <c r="J70" s="414"/>
      <c r="K70" s="253">
        <f>K66*0.3</f>
        <v>0</v>
      </c>
      <c r="L70" s="254"/>
      <c r="M70" s="142"/>
      <c r="N70" s="142"/>
      <c r="O70" s="142"/>
      <c r="P70" s="142"/>
      <c r="Q70" s="142"/>
      <c r="R70" s="142"/>
      <c r="S70" s="142"/>
      <c r="T70" s="142"/>
      <c r="U70" s="142"/>
      <c r="V70" s="142"/>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146"/>
      <c r="BQ70" s="146"/>
      <c r="BR70" s="146"/>
      <c r="BS70" s="146"/>
    </row>
    <row r="71" spans="1:71" ht="25.5" customHeight="1" x14ac:dyDescent="0.2">
      <c r="A71" s="405" t="s">
        <v>95</v>
      </c>
      <c r="B71" s="406"/>
      <c r="C71" s="406"/>
      <c r="D71" s="406"/>
      <c r="E71" s="406"/>
      <c r="F71" s="406"/>
      <c r="G71" s="407"/>
      <c r="H71" s="430" t="s">
        <v>137</v>
      </c>
      <c r="I71" s="437" t="s">
        <v>106</v>
      </c>
      <c r="J71" s="438"/>
      <c r="K71" s="255">
        <f>'2A- Data Entry Worksheet'!J6</f>
        <v>0</v>
      </c>
      <c r="L71" s="256">
        <f>-K71*I66</f>
        <v>0</v>
      </c>
    </row>
    <row r="72" spans="1:71" ht="29.25" customHeight="1" x14ac:dyDescent="0.25">
      <c r="A72" s="445" t="s">
        <v>179</v>
      </c>
      <c r="B72" s="446"/>
      <c r="C72" s="446"/>
      <c r="D72" s="446"/>
      <c r="E72" s="446"/>
      <c r="F72" s="446"/>
      <c r="G72" s="447"/>
      <c r="H72" s="431"/>
      <c r="I72" s="439" t="s">
        <v>108</v>
      </c>
      <c r="J72" s="440"/>
      <c r="K72" s="257">
        <f>'2A- Data Entry Worksheet'!J7</f>
        <v>0</v>
      </c>
      <c r="L72" s="258">
        <f>-K72*K66</f>
        <v>0</v>
      </c>
      <c r="M72" s="142"/>
      <c r="N72" s="142"/>
      <c r="O72" s="142"/>
      <c r="P72" s="142"/>
      <c r="Q72" s="142"/>
      <c r="R72" s="142"/>
      <c r="S72" s="142"/>
      <c r="T72" s="142"/>
      <c r="U72" s="142"/>
      <c r="V72" s="142"/>
    </row>
    <row r="73" spans="1:71" ht="38.25" customHeight="1" thickBot="1" x14ac:dyDescent="0.3">
      <c r="A73" s="445" t="s">
        <v>182</v>
      </c>
      <c r="B73" s="446"/>
      <c r="C73" s="446"/>
      <c r="D73" s="446"/>
      <c r="E73" s="446"/>
      <c r="F73" s="446"/>
      <c r="G73" s="447"/>
      <c r="H73" s="431"/>
      <c r="I73" s="441" t="s">
        <v>107</v>
      </c>
      <c r="J73" s="442"/>
      <c r="K73" s="259">
        <f>'2A- Data Entry Worksheet'!J8</f>
        <v>0</v>
      </c>
      <c r="L73" s="260">
        <f>-K73*J66</f>
        <v>0</v>
      </c>
      <c r="M73" s="142"/>
      <c r="N73" s="142"/>
      <c r="O73" s="142"/>
      <c r="P73" s="142"/>
      <c r="Q73" s="142"/>
      <c r="R73" s="142"/>
      <c r="S73" s="142"/>
      <c r="T73" s="142"/>
      <c r="U73" s="142"/>
      <c r="V73" s="142"/>
    </row>
    <row r="74" spans="1:71" ht="69.75" customHeight="1" thickBot="1" x14ac:dyDescent="0.3">
      <c r="A74" s="426" t="s">
        <v>109</v>
      </c>
      <c r="B74" s="427"/>
      <c r="C74" s="427"/>
      <c r="D74" s="427"/>
      <c r="E74" s="427"/>
      <c r="F74" s="427"/>
      <c r="G74" s="428"/>
      <c r="H74" s="261" t="s">
        <v>145</v>
      </c>
      <c r="I74" s="380" t="s">
        <v>203</v>
      </c>
      <c r="J74" s="381"/>
      <c r="K74" s="262">
        <f>'2A- Data Entry Worksheet'!J10</f>
        <v>0</v>
      </c>
      <c r="L74" s="263">
        <f>-K74*L66</f>
        <v>0</v>
      </c>
      <c r="M74" s="142"/>
      <c r="N74" s="142"/>
      <c r="O74" s="142"/>
      <c r="P74" s="142"/>
      <c r="Q74" s="142"/>
      <c r="R74" s="142"/>
      <c r="S74" s="142"/>
      <c r="T74" s="142"/>
      <c r="U74" s="142"/>
      <c r="V74" s="142"/>
    </row>
    <row r="75" spans="1:71" ht="69.75" customHeight="1" thickBot="1" x14ac:dyDescent="0.3">
      <c r="A75" s="434" t="s">
        <v>110</v>
      </c>
      <c r="B75" s="435"/>
      <c r="C75" s="435"/>
      <c r="D75" s="435"/>
      <c r="E75" s="435"/>
      <c r="F75" s="435"/>
      <c r="G75" s="436"/>
      <c r="H75" s="264" t="s">
        <v>146</v>
      </c>
      <c r="I75" s="378" t="s">
        <v>122</v>
      </c>
      <c r="J75" s="379"/>
      <c r="K75" s="265">
        <f>'2A- Data Entry Worksheet'!J9</f>
        <v>0</v>
      </c>
      <c r="L75" s="266">
        <f>-K70*K75</f>
        <v>0</v>
      </c>
      <c r="M75" s="142"/>
      <c r="N75" s="142"/>
      <c r="O75" s="142"/>
      <c r="P75" s="142"/>
      <c r="Q75" s="142"/>
      <c r="R75" s="142"/>
      <c r="S75" s="142"/>
      <c r="T75" s="142"/>
      <c r="U75" s="142"/>
      <c r="V75" s="142"/>
    </row>
    <row r="76" spans="1:71" ht="74.25" customHeight="1" thickBot="1" x14ac:dyDescent="0.3">
      <c r="E76" s="75"/>
      <c r="F76" s="75"/>
      <c r="G76" s="75"/>
      <c r="H76" s="432" t="s">
        <v>113</v>
      </c>
      <c r="I76" s="443" t="s">
        <v>112</v>
      </c>
      <c r="J76" s="444"/>
      <c r="K76" s="267">
        <f>'2A- Data Entry Worksheet'!J11</f>
        <v>0</v>
      </c>
      <c r="L76" s="424">
        <f>-K76*K77*I4*D15</f>
        <v>0</v>
      </c>
      <c r="M76" s="142"/>
      <c r="N76" s="142"/>
      <c r="O76" s="142"/>
      <c r="P76" s="142"/>
      <c r="Q76" s="142"/>
      <c r="R76" s="142"/>
      <c r="S76" s="142"/>
      <c r="T76" s="142"/>
      <c r="U76" s="142"/>
      <c r="V76" s="142"/>
    </row>
    <row r="77" spans="1:71" ht="74.25" customHeight="1" thickBot="1" x14ac:dyDescent="0.3">
      <c r="B77" s="358" t="s">
        <v>140</v>
      </c>
      <c r="C77" s="359"/>
      <c r="D77" s="359"/>
      <c r="E77" s="360"/>
      <c r="F77" s="75"/>
      <c r="G77" s="75"/>
      <c r="H77" s="433"/>
      <c r="I77" s="376" t="s">
        <v>124</v>
      </c>
      <c r="J77" s="377"/>
      <c r="K77" s="268">
        <f>'2A- Data Entry Worksheet'!E9</f>
        <v>0</v>
      </c>
      <c r="L77" s="425"/>
      <c r="M77" s="142"/>
      <c r="N77" s="142"/>
      <c r="O77" s="142"/>
      <c r="P77" s="142"/>
      <c r="Q77" s="142"/>
      <c r="R77" s="142"/>
      <c r="S77" s="142"/>
      <c r="T77" s="142"/>
      <c r="U77" s="142"/>
      <c r="V77" s="142"/>
    </row>
    <row r="78" spans="1:71" ht="74.25" customHeight="1" thickBot="1" x14ac:dyDescent="0.3">
      <c r="B78" s="78" t="s">
        <v>128</v>
      </c>
      <c r="C78" s="79" t="s">
        <v>133</v>
      </c>
      <c r="D78" s="80" t="s">
        <v>129</v>
      </c>
      <c r="E78" s="81" t="s">
        <v>136</v>
      </c>
      <c r="F78" s="82"/>
      <c r="G78" s="75"/>
      <c r="H78" s="448" t="s">
        <v>118</v>
      </c>
      <c r="I78" s="449"/>
      <c r="J78" s="449"/>
      <c r="K78" s="450"/>
      <c r="L78" s="269">
        <f>SUM(L67,L71:L77)</f>
        <v>0</v>
      </c>
      <c r="M78" s="142"/>
      <c r="N78" s="142"/>
      <c r="O78" s="142"/>
      <c r="P78" s="142"/>
      <c r="Q78" s="142"/>
      <c r="R78" s="142"/>
      <c r="S78" s="142"/>
      <c r="T78" s="142"/>
      <c r="U78" s="142"/>
      <c r="V78" s="142"/>
    </row>
    <row r="79" spans="1:71" ht="69.75" customHeight="1" thickBot="1" x14ac:dyDescent="0.3">
      <c r="B79" s="83" t="s">
        <v>138</v>
      </c>
      <c r="C79" s="84" t="s">
        <v>134</v>
      </c>
      <c r="D79" s="85" t="s">
        <v>130</v>
      </c>
      <c r="E79" s="86" t="s">
        <v>135</v>
      </c>
      <c r="F79" s="87"/>
      <c r="G79" s="87"/>
      <c r="H79" s="451" t="s">
        <v>120</v>
      </c>
      <c r="I79" s="452"/>
      <c r="J79" s="452"/>
      <c r="K79" s="453"/>
      <c r="L79" s="270">
        <f>'2A- Data Entry Worksheet'!E7</f>
        <v>0</v>
      </c>
      <c r="M79" s="142"/>
      <c r="N79" s="142"/>
      <c r="O79" s="142"/>
      <c r="P79" s="142"/>
      <c r="Q79" s="142"/>
      <c r="R79" s="142"/>
      <c r="S79" s="142"/>
      <c r="T79" s="142"/>
      <c r="U79" s="142"/>
      <c r="V79" s="142"/>
    </row>
    <row r="80" spans="1:71" ht="60.75" customHeight="1" thickBot="1" x14ac:dyDescent="0.3">
      <c r="H80" s="454" t="s">
        <v>123</v>
      </c>
      <c r="I80" s="455"/>
      <c r="J80" s="455"/>
      <c r="K80" s="456"/>
      <c r="L80" s="271">
        <f>L78-L79</f>
        <v>0</v>
      </c>
      <c r="M80" s="142"/>
      <c r="N80" s="148"/>
      <c r="O80" s="142"/>
      <c r="P80" s="142"/>
      <c r="Q80" s="142"/>
      <c r="R80" s="142"/>
      <c r="S80" s="142"/>
      <c r="T80" s="142"/>
      <c r="U80" s="142"/>
      <c r="V80" s="142"/>
    </row>
    <row r="81" spans="1:22" ht="69.75" customHeight="1" x14ac:dyDescent="0.2">
      <c r="H81" s="272"/>
      <c r="L81" s="274"/>
      <c r="M81" s="141"/>
      <c r="N81" s="141"/>
      <c r="O81" s="141"/>
      <c r="P81" s="141"/>
      <c r="Q81" s="141"/>
      <c r="R81" s="141"/>
      <c r="S81" s="141"/>
      <c r="T81" s="141"/>
      <c r="U81" s="141"/>
      <c r="V81" s="141"/>
    </row>
    <row r="82" spans="1:22" x14ac:dyDescent="0.2">
      <c r="L82" s="275"/>
      <c r="M82" s="141"/>
      <c r="N82" s="141"/>
      <c r="O82" s="141"/>
      <c r="P82" s="141"/>
      <c r="Q82" s="141"/>
      <c r="R82" s="141"/>
      <c r="S82" s="141"/>
      <c r="T82" s="141"/>
      <c r="U82" s="141"/>
      <c r="V82" s="141"/>
    </row>
    <row r="83" spans="1:22" ht="39" customHeight="1" x14ac:dyDescent="0.2">
      <c r="L83" s="274"/>
      <c r="M83" s="141"/>
      <c r="N83" s="141"/>
      <c r="O83" s="141"/>
      <c r="P83" s="141"/>
      <c r="Q83" s="141"/>
      <c r="R83" s="141"/>
      <c r="S83" s="141"/>
      <c r="T83" s="141"/>
      <c r="U83" s="141"/>
      <c r="V83" s="141"/>
    </row>
    <row r="84" spans="1:22" ht="34.5" customHeight="1" x14ac:dyDescent="0.2">
      <c r="L84" s="275"/>
      <c r="M84" s="141"/>
      <c r="N84" s="141"/>
      <c r="O84" s="141"/>
      <c r="P84" s="141"/>
      <c r="Q84" s="141"/>
      <c r="R84" s="141"/>
      <c r="S84" s="141"/>
      <c r="T84" s="141"/>
      <c r="U84" s="141"/>
      <c r="V84" s="141"/>
    </row>
    <row r="85" spans="1:22" ht="34.5" customHeight="1" x14ac:dyDescent="0.2">
      <c r="H85" s="276"/>
      <c r="L85" s="275"/>
      <c r="M85" s="141"/>
      <c r="N85" s="141"/>
      <c r="O85" s="141"/>
      <c r="P85" s="141"/>
      <c r="Q85" s="141"/>
      <c r="R85" s="141"/>
      <c r="S85" s="141"/>
      <c r="T85" s="141"/>
      <c r="U85" s="141"/>
      <c r="V85" s="141"/>
    </row>
    <row r="86" spans="1:22" ht="35.25" customHeight="1" x14ac:dyDescent="0.2">
      <c r="H86" s="216"/>
      <c r="L86" s="275"/>
      <c r="M86" s="141"/>
      <c r="N86" s="141"/>
      <c r="O86" s="141"/>
      <c r="P86" s="141"/>
      <c r="Q86" s="141"/>
      <c r="R86" s="141"/>
      <c r="S86" s="141"/>
      <c r="T86" s="141"/>
      <c r="U86" s="141"/>
      <c r="V86" s="141"/>
    </row>
    <row r="87" spans="1:22" ht="15" x14ac:dyDescent="0.25">
      <c r="A87" s="150"/>
      <c r="B87" s="150"/>
      <c r="C87" s="150"/>
      <c r="D87" s="150"/>
      <c r="E87" s="149"/>
      <c r="F87" s="149"/>
      <c r="G87" s="149"/>
      <c r="H87" s="277"/>
      <c r="L87" s="275"/>
      <c r="M87" s="141"/>
      <c r="N87" s="141"/>
      <c r="O87" s="141"/>
      <c r="P87" s="141"/>
      <c r="Q87" s="141"/>
      <c r="R87" s="141"/>
      <c r="S87" s="141"/>
      <c r="T87" s="141"/>
      <c r="U87" s="141"/>
      <c r="V87" s="141"/>
    </row>
    <row r="88" spans="1:22" ht="15.75" x14ac:dyDescent="0.25">
      <c r="A88" s="150"/>
      <c r="B88" s="150"/>
      <c r="C88" s="150"/>
      <c r="D88" s="150"/>
      <c r="E88" s="149"/>
      <c r="F88" s="149"/>
      <c r="G88" s="151"/>
      <c r="H88" s="216"/>
      <c r="L88" s="275"/>
      <c r="M88" s="141"/>
      <c r="N88" s="141"/>
      <c r="O88" s="141"/>
      <c r="P88" s="141"/>
      <c r="Q88" s="141"/>
      <c r="R88" s="141"/>
      <c r="S88" s="141"/>
      <c r="T88" s="141"/>
      <c r="U88" s="141"/>
      <c r="V88" s="141"/>
    </row>
    <row r="89" spans="1:22" ht="15" x14ac:dyDescent="0.25">
      <c r="A89" s="150"/>
      <c r="B89" s="150"/>
      <c r="C89" s="150"/>
      <c r="D89" s="150"/>
      <c r="E89" s="149"/>
      <c r="F89" s="149"/>
      <c r="G89" s="149"/>
      <c r="H89" s="216"/>
      <c r="L89" s="278"/>
      <c r="M89" s="141"/>
      <c r="N89" s="141"/>
      <c r="O89" s="141"/>
      <c r="P89" s="141"/>
      <c r="Q89" s="141"/>
      <c r="R89" s="141"/>
      <c r="S89" s="141"/>
      <c r="T89" s="141"/>
      <c r="U89" s="141"/>
      <c r="V89" s="141"/>
    </row>
    <row r="90" spans="1:22" ht="15" x14ac:dyDescent="0.25">
      <c r="A90" s="150"/>
      <c r="B90" s="150"/>
      <c r="C90" s="150"/>
      <c r="D90" s="150"/>
      <c r="E90" s="149"/>
      <c r="F90" s="149"/>
      <c r="G90" s="149"/>
      <c r="L90" s="274"/>
      <c r="M90" s="142"/>
      <c r="N90" s="142"/>
      <c r="O90" s="142"/>
      <c r="P90" s="142"/>
      <c r="Q90" s="142"/>
      <c r="R90" s="142"/>
      <c r="S90" s="142"/>
      <c r="T90" s="142"/>
      <c r="U90" s="142"/>
      <c r="V90" s="142"/>
    </row>
    <row r="91" spans="1:22" ht="15" x14ac:dyDescent="0.2">
      <c r="H91" s="216"/>
      <c r="L91" s="278"/>
    </row>
    <row r="92" spans="1:22" ht="15" x14ac:dyDescent="0.25">
      <c r="A92" s="150"/>
      <c r="B92" s="150"/>
      <c r="C92" s="150"/>
      <c r="D92" s="150"/>
      <c r="E92" s="149"/>
      <c r="F92" s="149"/>
      <c r="G92" s="149"/>
      <c r="H92" s="216"/>
      <c r="L92" s="278"/>
      <c r="M92" s="142"/>
      <c r="N92" s="142"/>
      <c r="O92" s="142"/>
      <c r="P92" s="142"/>
      <c r="Q92" s="142"/>
      <c r="R92" s="142"/>
      <c r="S92" s="142"/>
      <c r="T92" s="142"/>
      <c r="U92" s="142"/>
      <c r="V92" s="142"/>
    </row>
    <row r="93" spans="1:22" ht="15" x14ac:dyDescent="0.25">
      <c r="A93" s="150"/>
      <c r="B93" s="150"/>
      <c r="C93" s="150"/>
      <c r="D93" s="150"/>
      <c r="E93" s="149"/>
      <c r="F93" s="149"/>
      <c r="G93" s="149"/>
      <c r="H93" s="216"/>
      <c r="L93" s="275"/>
      <c r="M93" s="142"/>
      <c r="N93" s="142"/>
      <c r="O93" s="142"/>
      <c r="P93" s="142"/>
      <c r="Q93" s="142"/>
      <c r="R93" s="142"/>
      <c r="S93" s="142"/>
      <c r="T93" s="142"/>
      <c r="U93" s="142"/>
      <c r="V93" s="142"/>
    </row>
    <row r="94" spans="1:22" ht="15" x14ac:dyDescent="0.25">
      <c r="A94" s="152"/>
      <c r="B94" s="153"/>
      <c r="C94" s="150"/>
      <c r="D94" s="150"/>
      <c r="E94" s="149"/>
      <c r="F94" s="149"/>
      <c r="G94" s="149"/>
      <c r="H94" s="216"/>
      <c r="L94" s="278"/>
      <c r="M94" s="141"/>
      <c r="N94" s="141"/>
      <c r="O94" s="141"/>
      <c r="P94" s="141"/>
      <c r="Q94" s="141"/>
      <c r="R94" s="141"/>
      <c r="S94" s="141"/>
      <c r="T94" s="141"/>
      <c r="U94" s="141"/>
      <c r="V94" s="141"/>
    </row>
    <row r="95" spans="1:22" ht="15" x14ac:dyDescent="0.25">
      <c r="A95" s="152"/>
      <c r="B95" s="153"/>
      <c r="C95" s="150"/>
      <c r="D95" s="150"/>
      <c r="E95" s="149"/>
      <c r="F95" s="149"/>
      <c r="G95" s="149"/>
      <c r="H95" s="216"/>
      <c r="L95" s="278"/>
      <c r="M95" s="142"/>
      <c r="N95" s="142"/>
      <c r="O95" s="142"/>
      <c r="P95" s="142"/>
      <c r="Q95" s="142"/>
      <c r="R95" s="142"/>
      <c r="S95" s="142"/>
      <c r="T95" s="142"/>
      <c r="U95" s="142"/>
      <c r="V95" s="142"/>
    </row>
    <row r="96" spans="1:22" ht="15" x14ac:dyDescent="0.25">
      <c r="A96" s="152"/>
      <c r="B96" s="153"/>
      <c r="C96" s="150"/>
      <c r="D96" s="150"/>
      <c r="E96" s="149"/>
      <c r="F96" s="149"/>
      <c r="G96" s="149"/>
      <c r="H96" s="216"/>
      <c r="L96" s="278"/>
      <c r="M96" s="142"/>
      <c r="N96" s="142"/>
      <c r="O96" s="142"/>
      <c r="P96" s="142"/>
      <c r="Q96" s="142"/>
      <c r="R96" s="142"/>
      <c r="S96" s="142"/>
      <c r="T96" s="142"/>
      <c r="U96" s="142"/>
      <c r="V96" s="142"/>
    </row>
    <row r="97" spans="1:22" ht="15" x14ac:dyDescent="0.25">
      <c r="A97" s="152"/>
      <c r="B97" s="153"/>
      <c r="C97" s="150"/>
      <c r="D97" s="150"/>
      <c r="E97" s="149"/>
      <c r="F97" s="149"/>
      <c r="G97" s="149"/>
      <c r="H97" s="216"/>
      <c r="L97" s="278"/>
      <c r="M97" s="142"/>
      <c r="N97" s="142"/>
      <c r="O97" s="142"/>
      <c r="P97" s="142"/>
      <c r="Q97" s="142"/>
      <c r="R97" s="142"/>
      <c r="S97" s="142"/>
      <c r="T97" s="142"/>
      <c r="U97" s="142"/>
      <c r="V97" s="142"/>
    </row>
    <row r="98" spans="1:22" ht="15" x14ac:dyDescent="0.25">
      <c r="A98" s="152"/>
      <c r="B98" s="153"/>
      <c r="C98" s="150"/>
      <c r="D98" s="150"/>
      <c r="E98" s="149"/>
      <c r="F98" s="149"/>
      <c r="G98" s="149"/>
      <c r="H98" s="217"/>
      <c r="L98" s="279"/>
      <c r="M98" s="142"/>
      <c r="N98" s="142"/>
      <c r="O98" s="142"/>
      <c r="P98" s="142"/>
      <c r="Q98" s="142"/>
      <c r="R98" s="142"/>
      <c r="S98" s="142"/>
      <c r="T98" s="142"/>
      <c r="U98" s="142"/>
      <c r="V98" s="142"/>
    </row>
    <row r="99" spans="1:22" ht="15" x14ac:dyDescent="0.25">
      <c r="A99" s="152"/>
      <c r="B99" s="153"/>
      <c r="C99" s="150"/>
      <c r="D99" s="150"/>
      <c r="E99" s="154"/>
      <c r="F99" s="154"/>
      <c r="G99" s="154"/>
      <c r="H99" s="217"/>
      <c r="L99" s="279"/>
      <c r="M99" s="144"/>
      <c r="N99" s="144"/>
      <c r="O99" s="144"/>
      <c r="P99" s="144"/>
      <c r="Q99" s="144"/>
      <c r="R99" s="144"/>
      <c r="S99" s="144"/>
      <c r="T99" s="144"/>
      <c r="U99" s="144"/>
      <c r="V99" s="144"/>
    </row>
    <row r="100" spans="1:22" ht="15" x14ac:dyDescent="0.25">
      <c r="A100" s="152"/>
      <c r="B100" s="153"/>
      <c r="C100" s="150"/>
      <c r="D100" s="150"/>
      <c r="E100" s="154"/>
      <c r="F100" s="154"/>
      <c r="G100" s="154"/>
      <c r="H100" s="217"/>
      <c r="L100" s="279"/>
      <c r="M100" s="144"/>
      <c r="N100" s="144"/>
      <c r="O100" s="144"/>
      <c r="P100" s="144"/>
      <c r="Q100" s="144"/>
      <c r="R100" s="144"/>
      <c r="S100" s="144"/>
      <c r="T100" s="144"/>
      <c r="U100" s="144"/>
      <c r="V100" s="144"/>
    </row>
    <row r="101" spans="1:22" ht="15" x14ac:dyDescent="0.25">
      <c r="A101" s="155"/>
      <c r="B101" s="153"/>
      <c r="C101" s="150"/>
      <c r="D101" s="150"/>
      <c r="E101" s="154"/>
      <c r="F101" s="154"/>
      <c r="G101" s="154"/>
      <c r="H101" s="217"/>
      <c r="L101" s="279"/>
      <c r="M101" s="144"/>
      <c r="N101" s="144"/>
      <c r="O101" s="144"/>
      <c r="P101" s="144"/>
      <c r="Q101" s="144"/>
      <c r="R101" s="144"/>
      <c r="S101" s="144"/>
      <c r="T101" s="144"/>
      <c r="U101" s="144"/>
      <c r="V101" s="144"/>
    </row>
    <row r="102" spans="1:22" ht="15" x14ac:dyDescent="0.25">
      <c r="A102" s="155"/>
      <c r="B102" s="153"/>
      <c r="C102" s="150"/>
      <c r="D102" s="150"/>
      <c r="E102" s="154"/>
      <c r="F102" s="154"/>
      <c r="G102" s="154"/>
      <c r="H102" s="217"/>
      <c r="L102" s="279"/>
      <c r="M102" s="144"/>
      <c r="N102" s="144"/>
      <c r="O102" s="144"/>
      <c r="P102" s="144"/>
      <c r="Q102" s="144"/>
      <c r="R102" s="144"/>
      <c r="S102" s="144"/>
      <c r="T102" s="144"/>
      <c r="U102" s="144"/>
      <c r="V102" s="144"/>
    </row>
    <row r="103" spans="1:22" ht="15" x14ac:dyDescent="0.25">
      <c r="A103" s="155"/>
      <c r="B103" s="153"/>
      <c r="C103" s="150"/>
      <c r="D103" s="150"/>
      <c r="E103" s="154"/>
      <c r="F103" s="154"/>
      <c r="G103" s="154"/>
      <c r="H103" s="217"/>
      <c r="L103" s="279"/>
      <c r="M103" s="144"/>
      <c r="N103" s="144"/>
      <c r="O103" s="144"/>
      <c r="P103" s="144"/>
      <c r="Q103" s="144"/>
      <c r="R103" s="144"/>
      <c r="S103" s="144"/>
      <c r="T103" s="144"/>
      <c r="U103" s="144"/>
      <c r="V103" s="144"/>
    </row>
    <row r="104" spans="1:22" ht="15" x14ac:dyDescent="0.25">
      <c r="A104" s="155"/>
      <c r="B104" s="153"/>
      <c r="C104" s="150"/>
      <c r="D104" s="150"/>
      <c r="E104" s="154"/>
      <c r="F104" s="154"/>
      <c r="G104" s="154"/>
      <c r="H104" s="217"/>
      <c r="L104" s="279"/>
      <c r="M104" s="144"/>
      <c r="N104" s="144"/>
      <c r="O104" s="144"/>
      <c r="P104" s="144"/>
      <c r="Q104" s="144"/>
      <c r="R104" s="144"/>
      <c r="S104" s="144"/>
      <c r="T104" s="144"/>
      <c r="U104" s="144"/>
      <c r="V104" s="144"/>
    </row>
    <row r="105" spans="1:22" ht="15" x14ac:dyDescent="0.25">
      <c r="A105" s="155"/>
      <c r="B105" s="153"/>
      <c r="C105" s="150"/>
      <c r="D105" s="150"/>
      <c r="E105" s="154"/>
      <c r="F105" s="154"/>
      <c r="G105" s="154"/>
      <c r="H105" s="217"/>
      <c r="L105" s="279"/>
      <c r="M105" s="144"/>
      <c r="N105" s="144"/>
      <c r="O105" s="144"/>
      <c r="P105" s="144"/>
      <c r="Q105" s="144"/>
      <c r="R105" s="144"/>
      <c r="S105" s="144"/>
      <c r="T105" s="144"/>
      <c r="U105" s="144"/>
      <c r="V105" s="144"/>
    </row>
    <row r="106" spans="1:22" ht="15" x14ac:dyDescent="0.25">
      <c r="A106" s="150"/>
      <c r="B106" s="156"/>
      <c r="C106" s="150"/>
      <c r="D106" s="150"/>
      <c r="E106" s="154"/>
      <c r="F106" s="154"/>
      <c r="G106" s="154"/>
      <c r="H106" s="217"/>
      <c r="L106" s="279"/>
      <c r="M106" s="144"/>
      <c r="N106" s="144"/>
      <c r="O106" s="144"/>
      <c r="P106" s="144"/>
      <c r="Q106" s="144"/>
      <c r="R106" s="144"/>
      <c r="S106" s="144"/>
      <c r="T106" s="144"/>
      <c r="U106" s="144"/>
      <c r="V106" s="144"/>
    </row>
    <row r="107" spans="1:22" ht="15" x14ac:dyDescent="0.25">
      <c r="A107" s="157"/>
      <c r="B107" s="153"/>
      <c r="C107" s="150"/>
      <c r="D107" s="150"/>
      <c r="E107" s="154"/>
      <c r="F107" s="154"/>
      <c r="G107" s="154"/>
      <c r="H107" s="217"/>
      <c r="L107" s="279"/>
      <c r="M107" s="144"/>
      <c r="N107" s="144"/>
      <c r="O107" s="144"/>
      <c r="P107" s="144"/>
      <c r="Q107" s="144"/>
      <c r="R107" s="144"/>
      <c r="S107" s="144"/>
      <c r="T107" s="144"/>
      <c r="U107" s="144"/>
      <c r="V107" s="144"/>
    </row>
    <row r="108" spans="1:22" ht="15" x14ac:dyDescent="0.25">
      <c r="A108" s="155"/>
      <c r="B108" s="153"/>
      <c r="C108" s="150"/>
      <c r="D108" s="150"/>
      <c r="E108" s="154"/>
      <c r="F108" s="154"/>
      <c r="G108" s="154"/>
      <c r="H108" s="217"/>
      <c r="L108" s="279"/>
      <c r="M108" s="144"/>
      <c r="N108" s="144"/>
      <c r="O108" s="144"/>
      <c r="P108" s="144"/>
      <c r="Q108" s="144"/>
      <c r="R108" s="144"/>
      <c r="S108" s="144"/>
      <c r="T108" s="144"/>
      <c r="U108" s="144"/>
      <c r="V108" s="144"/>
    </row>
    <row r="109" spans="1:22" ht="15" x14ac:dyDescent="0.25">
      <c r="A109" s="155"/>
      <c r="B109" s="153"/>
      <c r="C109" s="150"/>
      <c r="D109" s="150"/>
      <c r="E109" s="154"/>
      <c r="F109" s="154"/>
      <c r="G109" s="154"/>
      <c r="H109" s="217"/>
      <c r="L109" s="279"/>
      <c r="M109" s="144"/>
      <c r="N109" s="144"/>
      <c r="O109" s="144"/>
      <c r="P109" s="144"/>
      <c r="Q109" s="144"/>
      <c r="R109" s="144"/>
      <c r="S109" s="144"/>
      <c r="T109" s="144"/>
      <c r="U109" s="144"/>
      <c r="V109" s="144"/>
    </row>
    <row r="110" spans="1:22" ht="15" x14ac:dyDescent="0.25">
      <c r="A110" s="155"/>
      <c r="B110" s="153"/>
      <c r="C110" s="150"/>
      <c r="D110" s="150"/>
      <c r="E110" s="154"/>
      <c r="F110" s="154"/>
      <c r="G110" s="154"/>
      <c r="H110" s="217"/>
      <c r="L110" s="279"/>
      <c r="M110" s="144"/>
      <c r="N110" s="144"/>
      <c r="O110" s="144"/>
      <c r="P110" s="144"/>
      <c r="Q110" s="144"/>
      <c r="R110" s="144"/>
      <c r="S110" s="144"/>
      <c r="T110" s="144"/>
      <c r="U110" s="144"/>
      <c r="V110" s="144"/>
    </row>
    <row r="111" spans="1:22" ht="15" x14ac:dyDescent="0.25">
      <c r="A111" s="155"/>
      <c r="B111" s="153"/>
      <c r="C111" s="150"/>
      <c r="D111" s="150"/>
      <c r="E111" s="154"/>
      <c r="F111" s="154"/>
      <c r="G111" s="154"/>
      <c r="L111" s="274"/>
      <c r="M111" s="144"/>
      <c r="N111" s="144"/>
      <c r="O111" s="144"/>
      <c r="P111" s="144"/>
      <c r="Q111" s="144"/>
      <c r="R111" s="144"/>
      <c r="S111" s="144"/>
      <c r="T111" s="144"/>
      <c r="U111" s="144"/>
      <c r="V111" s="144"/>
    </row>
    <row r="112" spans="1:22" ht="15" x14ac:dyDescent="0.25">
      <c r="A112" s="155"/>
      <c r="B112" s="153"/>
      <c r="L112" s="274"/>
    </row>
    <row r="113" spans="1:12" ht="15" x14ac:dyDescent="0.25">
      <c r="A113" s="155"/>
      <c r="B113" s="156"/>
      <c r="L113" s="274"/>
    </row>
    <row r="114" spans="1:12" ht="15" x14ac:dyDescent="0.25">
      <c r="A114" s="155"/>
      <c r="B114" s="156"/>
      <c r="L114" s="274"/>
    </row>
    <row r="115" spans="1:12" ht="15" x14ac:dyDescent="0.25">
      <c r="A115" s="155"/>
      <c r="B115" s="156"/>
      <c r="L115" s="274"/>
    </row>
    <row r="116" spans="1:12" ht="15" x14ac:dyDescent="0.25">
      <c r="A116" s="155"/>
      <c r="B116" s="156"/>
      <c r="L116" s="274"/>
    </row>
    <row r="117" spans="1:12" ht="15" x14ac:dyDescent="0.25">
      <c r="A117" s="155"/>
      <c r="B117" s="156"/>
      <c r="L117" s="274"/>
    </row>
    <row r="118" spans="1:12" ht="15" x14ac:dyDescent="0.25">
      <c r="A118" s="155"/>
      <c r="B118" s="156"/>
      <c r="L118" s="274"/>
    </row>
    <row r="119" spans="1:12" ht="15" x14ac:dyDescent="0.25">
      <c r="A119" s="155"/>
      <c r="B119" s="156"/>
      <c r="L119" s="274"/>
    </row>
    <row r="120" spans="1:12" ht="15" x14ac:dyDescent="0.25">
      <c r="A120" s="155"/>
      <c r="B120" s="156"/>
      <c r="H120" s="273"/>
      <c r="L120" s="274"/>
    </row>
    <row r="121" spans="1:12" ht="15" x14ac:dyDescent="0.25">
      <c r="A121" s="155"/>
      <c r="B121" s="156"/>
      <c r="C121" s="90"/>
      <c r="D121" s="90"/>
      <c r="E121" s="90"/>
      <c r="F121" s="90"/>
      <c r="G121" s="90"/>
      <c r="H121" s="273"/>
      <c r="L121" s="274"/>
    </row>
    <row r="122" spans="1:12" ht="15" x14ac:dyDescent="0.25">
      <c r="A122" s="155"/>
      <c r="B122" s="156"/>
      <c r="C122" s="90"/>
      <c r="D122" s="90"/>
      <c r="E122" s="90"/>
      <c r="F122" s="90"/>
      <c r="G122" s="90"/>
      <c r="H122" s="273"/>
      <c r="L122" s="274"/>
    </row>
    <row r="123" spans="1:12" ht="15" x14ac:dyDescent="0.25">
      <c r="A123" s="155"/>
      <c r="B123" s="153"/>
      <c r="C123" s="90"/>
      <c r="D123" s="90"/>
      <c r="E123" s="90"/>
      <c r="F123" s="90"/>
      <c r="G123" s="90"/>
      <c r="H123" s="273"/>
      <c r="L123" s="274"/>
    </row>
    <row r="124" spans="1:12" ht="15" x14ac:dyDescent="0.25">
      <c r="A124" s="155"/>
      <c r="B124" s="153"/>
      <c r="C124" s="90"/>
      <c r="D124" s="90"/>
      <c r="E124" s="90"/>
      <c r="F124" s="90"/>
      <c r="G124" s="90"/>
      <c r="H124" s="273"/>
      <c r="L124" s="274"/>
    </row>
    <row r="125" spans="1:12" ht="15" x14ac:dyDescent="0.25">
      <c r="A125" s="155"/>
      <c r="B125" s="153"/>
      <c r="C125" s="90"/>
      <c r="D125" s="90"/>
      <c r="E125" s="90"/>
      <c r="F125" s="90"/>
      <c r="G125" s="90"/>
      <c r="H125" s="273"/>
      <c r="L125" s="274"/>
    </row>
    <row r="126" spans="1:12" ht="15" x14ac:dyDescent="0.25">
      <c r="A126" s="155"/>
      <c r="B126" s="153"/>
      <c r="C126" s="90"/>
      <c r="D126" s="90"/>
      <c r="E126" s="90"/>
      <c r="F126" s="90"/>
      <c r="G126" s="90"/>
      <c r="L126" s="274"/>
    </row>
    <row r="127" spans="1:12" x14ac:dyDescent="0.2">
      <c r="H127" s="273"/>
      <c r="L127" s="274"/>
    </row>
    <row r="128" spans="1:12" ht="15" x14ac:dyDescent="0.25">
      <c r="A128" s="155"/>
      <c r="B128" s="153"/>
      <c r="C128" s="90"/>
      <c r="D128" s="90"/>
      <c r="E128" s="90"/>
      <c r="F128" s="90"/>
      <c r="G128" s="90"/>
      <c r="H128" s="273"/>
      <c r="L128" s="274"/>
    </row>
    <row r="129" spans="1:12" ht="15" x14ac:dyDescent="0.25">
      <c r="A129" s="150"/>
      <c r="B129" s="156"/>
      <c r="C129" s="90"/>
      <c r="D129" s="90"/>
      <c r="E129" s="90"/>
      <c r="F129" s="90"/>
      <c r="G129" s="90"/>
      <c r="H129" s="273"/>
      <c r="L129" s="274"/>
    </row>
    <row r="130" spans="1:12" ht="15" x14ac:dyDescent="0.25">
      <c r="A130" s="155"/>
      <c r="B130" s="153"/>
      <c r="C130" s="90"/>
      <c r="D130" s="90"/>
      <c r="E130" s="90"/>
      <c r="F130" s="90"/>
      <c r="G130" s="90"/>
      <c r="H130" s="273"/>
      <c r="L130" s="274"/>
    </row>
    <row r="131" spans="1:12" ht="15" x14ac:dyDescent="0.25">
      <c r="A131" s="155"/>
      <c r="B131" s="429"/>
      <c r="C131" s="90"/>
      <c r="D131" s="90"/>
      <c r="E131" s="90"/>
      <c r="F131" s="90"/>
      <c r="G131" s="90"/>
      <c r="H131" s="273"/>
      <c r="L131" s="274"/>
    </row>
    <row r="132" spans="1:12" ht="15" x14ac:dyDescent="0.25">
      <c r="A132" s="155"/>
      <c r="B132" s="429"/>
      <c r="C132" s="90"/>
      <c r="D132" s="90"/>
      <c r="E132" s="90"/>
      <c r="F132" s="90"/>
      <c r="G132" s="90"/>
      <c r="H132" s="273"/>
      <c r="L132" s="274"/>
    </row>
    <row r="133" spans="1:12" ht="15" x14ac:dyDescent="0.25">
      <c r="A133" s="150"/>
      <c r="B133" s="156"/>
      <c r="C133" s="90"/>
      <c r="D133" s="90"/>
      <c r="E133" s="90"/>
      <c r="F133" s="90"/>
      <c r="G133" s="90"/>
      <c r="H133" s="273"/>
      <c r="L133" s="274"/>
    </row>
    <row r="134" spans="1:12" ht="15" x14ac:dyDescent="0.25">
      <c r="A134" s="150"/>
      <c r="B134" s="156"/>
      <c r="C134" s="90"/>
      <c r="D134" s="90"/>
      <c r="E134" s="90"/>
      <c r="F134" s="90"/>
      <c r="G134" s="90"/>
      <c r="H134" s="273"/>
      <c r="L134" s="274"/>
    </row>
    <row r="135" spans="1:12" ht="15" x14ac:dyDescent="0.25">
      <c r="A135" s="150"/>
      <c r="B135" s="156"/>
      <c r="C135" s="90"/>
      <c r="D135" s="90"/>
      <c r="E135" s="90"/>
      <c r="F135" s="90"/>
      <c r="G135" s="90"/>
      <c r="H135" s="273"/>
      <c r="L135" s="274"/>
    </row>
    <row r="136" spans="1:12" ht="15" x14ac:dyDescent="0.25">
      <c r="A136" s="150"/>
      <c r="B136" s="156"/>
      <c r="C136" s="90"/>
      <c r="D136" s="90"/>
      <c r="E136" s="90"/>
      <c r="F136" s="90"/>
      <c r="G136" s="90"/>
      <c r="H136" s="273"/>
      <c r="L136" s="274"/>
    </row>
    <row r="137" spans="1:12" ht="15" x14ac:dyDescent="0.25">
      <c r="A137" s="150"/>
      <c r="B137" s="156"/>
      <c r="C137" s="90"/>
      <c r="D137" s="90"/>
      <c r="E137" s="90"/>
      <c r="F137" s="90"/>
      <c r="G137" s="90"/>
      <c r="H137" s="273"/>
      <c r="L137" s="274"/>
    </row>
    <row r="138" spans="1:12" ht="15" x14ac:dyDescent="0.25">
      <c r="A138" s="150"/>
      <c r="B138" s="156"/>
      <c r="C138" s="90"/>
      <c r="D138" s="90"/>
      <c r="E138" s="90"/>
      <c r="F138" s="90"/>
      <c r="G138" s="90"/>
      <c r="H138" s="273"/>
      <c r="L138" s="274"/>
    </row>
    <row r="139" spans="1:12" ht="15" x14ac:dyDescent="0.25">
      <c r="A139" s="150"/>
      <c r="B139" s="156"/>
      <c r="C139" s="90"/>
      <c r="D139" s="90"/>
      <c r="E139" s="90"/>
      <c r="F139" s="90"/>
      <c r="G139" s="90"/>
      <c r="H139" s="273"/>
      <c r="L139" s="274"/>
    </row>
    <row r="140" spans="1:12" ht="15" x14ac:dyDescent="0.25">
      <c r="A140" s="150"/>
      <c r="B140" s="156"/>
      <c r="C140" s="90"/>
      <c r="D140" s="90"/>
      <c r="E140" s="90"/>
      <c r="F140" s="90"/>
      <c r="G140" s="90"/>
      <c r="H140" s="273"/>
      <c r="L140" s="274"/>
    </row>
    <row r="141" spans="1:12" ht="15" x14ac:dyDescent="0.25">
      <c r="A141" s="150"/>
      <c r="B141" s="156"/>
      <c r="C141" s="90"/>
      <c r="D141" s="90"/>
      <c r="E141" s="90"/>
      <c r="F141" s="90"/>
      <c r="G141" s="90"/>
      <c r="H141" s="273"/>
      <c r="L141" s="274"/>
    </row>
    <row r="142" spans="1:12" ht="15" x14ac:dyDescent="0.25">
      <c r="A142" s="150"/>
      <c r="B142" s="156"/>
      <c r="C142" s="90"/>
      <c r="D142" s="90"/>
      <c r="E142" s="90"/>
      <c r="F142" s="90"/>
      <c r="G142" s="90"/>
      <c r="H142" s="273"/>
      <c r="L142" s="274"/>
    </row>
    <row r="143" spans="1:12" ht="15" x14ac:dyDescent="0.25">
      <c r="A143" s="150"/>
      <c r="B143" s="156"/>
      <c r="C143" s="90"/>
      <c r="D143" s="90"/>
      <c r="E143" s="90"/>
      <c r="F143" s="90"/>
      <c r="G143" s="90"/>
      <c r="H143" s="273"/>
      <c r="L143" s="274"/>
    </row>
    <row r="144" spans="1:12" ht="15" x14ac:dyDescent="0.25">
      <c r="B144" s="156"/>
      <c r="C144" s="90"/>
      <c r="D144" s="90"/>
      <c r="E144" s="90"/>
      <c r="F144" s="90"/>
      <c r="G144" s="90"/>
      <c r="H144" s="273"/>
      <c r="L144" s="274"/>
    </row>
    <row r="145" spans="1:12" ht="15" x14ac:dyDescent="0.25">
      <c r="B145" s="156"/>
      <c r="C145" s="90"/>
      <c r="D145" s="90"/>
      <c r="E145" s="90"/>
      <c r="F145" s="90"/>
      <c r="G145" s="90"/>
      <c r="H145" s="273"/>
      <c r="L145" s="274"/>
    </row>
    <row r="146" spans="1:12" ht="15" x14ac:dyDescent="0.25">
      <c r="B146" s="156"/>
      <c r="C146" s="90"/>
      <c r="D146" s="90"/>
      <c r="E146" s="90"/>
      <c r="F146" s="90"/>
      <c r="G146" s="90"/>
      <c r="H146" s="273"/>
      <c r="L146" s="274"/>
    </row>
    <row r="147" spans="1:12" ht="15" x14ac:dyDescent="0.25">
      <c r="B147" s="156"/>
      <c r="C147" s="90"/>
      <c r="D147" s="90"/>
      <c r="E147" s="90"/>
      <c r="F147" s="90"/>
      <c r="G147" s="90"/>
      <c r="H147" s="273"/>
      <c r="L147" s="274"/>
    </row>
    <row r="148" spans="1:12" ht="15" x14ac:dyDescent="0.25">
      <c r="B148" s="156"/>
      <c r="C148" s="90"/>
      <c r="D148" s="90"/>
      <c r="E148" s="90"/>
      <c r="F148" s="90"/>
      <c r="G148" s="90"/>
      <c r="H148" s="273"/>
      <c r="L148" s="274"/>
    </row>
    <row r="149" spans="1:12" ht="15" x14ac:dyDescent="0.25">
      <c r="B149" s="156"/>
      <c r="C149" s="90"/>
      <c r="D149" s="90"/>
      <c r="E149" s="90"/>
      <c r="F149" s="90"/>
      <c r="G149" s="90"/>
      <c r="H149" s="273"/>
      <c r="L149" s="274"/>
    </row>
    <row r="150" spans="1:12" ht="15" x14ac:dyDescent="0.25">
      <c r="B150" s="156"/>
      <c r="C150" s="90"/>
      <c r="D150" s="90"/>
      <c r="E150" s="90"/>
      <c r="F150" s="90"/>
      <c r="G150" s="90"/>
      <c r="H150" s="273"/>
      <c r="L150" s="274"/>
    </row>
    <row r="151" spans="1:12" ht="15" x14ac:dyDescent="0.25">
      <c r="B151" s="156"/>
      <c r="C151" s="90"/>
      <c r="D151" s="90"/>
      <c r="E151" s="90"/>
      <c r="F151" s="90"/>
      <c r="G151" s="90"/>
      <c r="H151" s="273"/>
      <c r="L151" s="274"/>
    </row>
    <row r="152" spans="1:12" ht="15" x14ac:dyDescent="0.25">
      <c r="B152" s="156"/>
      <c r="C152" s="90"/>
      <c r="D152" s="90"/>
      <c r="E152" s="90"/>
      <c r="F152" s="90"/>
      <c r="G152" s="90"/>
      <c r="H152" s="273"/>
      <c r="L152" s="274"/>
    </row>
    <row r="153" spans="1:12" ht="15" x14ac:dyDescent="0.25">
      <c r="A153" s="90"/>
      <c r="B153" s="156"/>
      <c r="C153" s="90"/>
      <c r="D153" s="90"/>
      <c r="E153" s="90"/>
      <c r="F153" s="90"/>
      <c r="G153" s="90"/>
      <c r="L153" s="274"/>
    </row>
    <row r="154" spans="1:12" x14ac:dyDescent="0.2">
      <c r="L154" s="274"/>
    </row>
    <row r="155" spans="1:12" x14ac:dyDescent="0.2">
      <c r="L155" s="274"/>
    </row>
    <row r="156" spans="1:12" x14ac:dyDescent="0.2">
      <c r="L156" s="274"/>
    </row>
    <row r="157" spans="1:12" x14ac:dyDescent="0.2">
      <c r="L157" s="274"/>
    </row>
    <row r="158" spans="1:12" x14ac:dyDescent="0.2">
      <c r="L158" s="274"/>
    </row>
    <row r="159" spans="1:12" x14ac:dyDescent="0.2">
      <c r="L159" s="274"/>
    </row>
    <row r="160" spans="1:12" x14ac:dyDescent="0.2">
      <c r="L160" s="274"/>
    </row>
    <row r="161" spans="12:12" x14ac:dyDescent="0.2">
      <c r="L161" s="274"/>
    </row>
    <row r="162" spans="12:12" x14ac:dyDescent="0.2">
      <c r="L162" s="274"/>
    </row>
    <row r="163" spans="12:12" x14ac:dyDescent="0.2">
      <c r="L163" s="274"/>
    </row>
    <row r="164" spans="12:12" x14ac:dyDescent="0.2">
      <c r="L164" s="274"/>
    </row>
    <row r="165" spans="12:12" x14ac:dyDescent="0.2">
      <c r="L165" s="274"/>
    </row>
    <row r="166" spans="12:12" x14ac:dyDescent="0.2">
      <c r="L166" s="274"/>
    </row>
    <row r="167" spans="12:12" x14ac:dyDescent="0.2">
      <c r="L167" s="274"/>
    </row>
    <row r="168" spans="12:12" x14ac:dyDescent="0.2">
      <c r="L168" s="274"/>
    </row>
    <row r="169" spans="12:12" x14ac:dyDescent="0.2">
      <c r="L169" s="274"/>
    </row>
    <row r="170" spans="12:12" x14ac:dyDescent="0.2">
      <c r="L170" s="274"/>
    </row>
    <row r="171" spans="12:12" x14ac:dyDescent="0.2">
      <c r="L171" s="274"/>
    </row>
    <row r="172" spans="12:12" x14ac:dyDescent="0.2">
      <c r="L172" s="274"/>
    </row>
    <row r="173" spans="12:12" x14ac:dyDescent="0.2">
      <c r="L173" s="274"/>
    </row>
    <row r="174" spans="12:12" x14ac:dyDescent="0.2">
      <c r="L174" s="274"/>
    </row>
    <row r="175" spans="12:12" x14ac:dyDescent="0.2">
      <c r="L175" s="274"/>
    </row>
    <row r="176" spans="12:12" x14ac:dyDescent="0.2">
      <c r="L176" s="274"/>
    </row>
    <row r="177" spans="12:12" x14ac:dyDescent="0.2">
      <c r="L177" s="274"/>
    </row>
    <row r="178" spans="12:12" x14ac:dyDescent="0.2">
      <c r="L178" s="274"/>
    </row>
    <row r="179" spans="12:12" x14ac:dyDescent="0.2">
      <c r="L179" s="274"/>
    </row>
    <row r="180" spans="12:12" x14ac:dyDescent="0.2">
      <c r="L180" s="274"/>
    </row>
    <row r="181" spans="12:12" x14ac:dyDescent="0.2">
      <c r="L181" s="274"/>
    </row>
    <row r="182" spans="12:12" x14ac:dyDescent="0.2">
      <c r="L182" s="274"/>
    </row>
    <row r="183" spans="12:12" x14ac:dyDescent="0.2">
      <c r="L183" s="274"/>
    </row>
    <row r="184" spans="12:12" x14ac:dyDescent="0.2">
      <c r="L184" s="274"/>
    </row>
    <row r="185" spans="12:12" x14ac:dyDescent="0.2">
      <c r="L185" s="274"/>
    </row>
    <row r="186" spans="12:12" x14ac:dyDescent="0.2">
      <c r="L186" s="274"/>
    </row>
    <row r="187" spans="12:12" x14ac:dyDescent="0.2">
      <c r="L187" s="274"/>
    </row>
    <row r="188" spans="12:12" x14ac:dyDescent="0.2">
      <c r="L188" s="274"/>
    </row>
    <row r="189" spans="12:12" x14ac:dyDescent="0.2">
      <c r="L189" s="274"/>
    </row>
    <row r="190" spans="12:12" x14ac:dyDescent="0.2">
      <c r="L190" s="274"/>
    </row>
    <row r="191" spans="12:12" x14ac:dyDescent="0.2">
      <c r="L191" s="274"/>
    </row>
    <row r="192" spans="12:12" x14ac:dyDescent="0.2">
      <c r="L192" s="274"/>
    </row>
    <row r="193" spans="12:12" x14ac:dyDescent="0.2">
      <c r="L193" s="274"/>
    </row>
    <row r="194" spans="12:12" x14ac:dyDescent="0.2">
      <c r="L194" s="274"/>
    </row>
    <row r="195" spans="12:12" x14ac:dyDescent="0.2">
      <c r="L195" s="274"/>
    </row>
    <row r="196" spans="12:12" x14ac:dyDescent="0.2">
      <c r="L196" s="274"/>
    </row>
    <row r="197" spans="12:12" x14ac:dyDescent="0.2">
      <c r="L197" s="274"/>
    </row>
    <row r="198" spans="12:12" x14ac:dyDescent="0.2">
      <c r="L198" s="274"/>
    </row>
    <row r="199" spans="12:12" x14ac:dyDescent="0.2">
      <c r="L199" s="274"/>
    </row>
    <row r="200" spans="12:12" x14ac:dyDescent="0.2">
      <c r="L200" s="274"/>
    </row>
    <row r="201" spans="12:12" x14ac:dyDescent="0.2">
      <c r="L201" s="274"/>
    </row>
    <row r="202" spans="12:12" x14ac:dyDescent="0.2">
      <c r="L202" s="274"/>
    </row>
    <row r="203" spans="12:12" x14ac:dyDescent="0.2">
      <c r="L203" s="274"/>
    </row>
    <row r="204" spans="12:12" x14ac:dyDescent="0.2">
      <c r="L204" s="274"/>
    </row>
    <row r="205" spans="12:12" x14ac:dyDescent="0.2">
      <c r="L205" s="274"/>
    </row>
    <row r="206" spans="12:12" x14ac:dyDescent="0.2">
      <c r="L206" s="274"/>
    </row>
    <row r="207" spans="12:12" x14ac:dyDescent="0.2">
      <c r="L207" s="274"/>
    </row>
    <row r="208" spans="12:12" x14ac:dyDescent="0.2">
      <c r="L208" s="274"/>
    </row>
    <row r="209" spans="12:12" x14ac:dyDescent="0.2">
      <c r="L209" s="274"/>
    </row>
    <row r="210" spans="12:12" x14ac:dyDescent="0.2">
      <c r="L210" s="274"/>
    </row>
    <row r="211" spans="12:12" x14ac:dyDescent="0.2">
      <c r="L211" s="274"/>
    </row>
    <row r="212" spans="12:12" x14ac:dyDescent="0.2">
      <c r="L212" s="274"/>
    </row>
    <row r="213" spans="12:12" x14ac:dyDescent="0.2">
      <c r="L213" s="274"/>
    </row>
    <row r="214" spans="12:12" x14ac:dyDescent="0.2">
      <c r="L214" s="274"/>
    </row>
    <row r="215" spans="12:12" x14ac:dyDescent="0.2">
      <c r="L215" s="274"/>
    </row>
    <row r="216" spans="12:12" x14ac:dyDescent="0.2">
      <c r="L216" s="274"/>
    </row>
    <row r="217" spans="12:12" x14ac:dyDescent="0.2">
      <c r="L217" s="274"/>
    </row>
    <row r="218" spans="12:12" x14ac:dyDescent="0.2">
      <c r="L218" s="274"/>
    </row>
    <row r="219" spans="12:12" x14ac:dyDescent="0.2">
      <c r="L219" s="274"/>
    </row>
    <row r="220" spans="12:12" x14ac:dyDescent="0.2">
      <c r="L220" s="274"/>
    </row>
    <row r="221" spans="12:12" x14ac:dyDescent="0.2">
      <c r="L221" s="274"/>
    </row>
    <row r="222" spans="12:12" x14ac:dyDescent="0.2">
      <c r="L222" s="274"/>
    </row>
    <row r="223" spans="12:12" x14ac:dyDescent="0.2">
      <c r="L223" s="274"/>
    </row>
    <row r="224" spans="12:12" x14ac:dyDescent="0.2">
      <c r="L224" s="274"/>
    </row>
    <row r="225" spans="12:12" x14ac:dyDescent="0.2">
      <c r="L225" s="274"/>
    </row>
    <row r="226" spans="12:12" x14ac:dyDescent="0.2">
      <c r="L226" s="274"/>
    </row>
    <row r="227" spans="12:12" x14ac:dyDescent="0.2">
      <c r="L227" s="274"/>
    </row>
    <row r="228" spans="12:12" x14ac:dyDescent="0.2">
      <c r="L228" s="274"/>
    </row>
    <row r="229" spans="12:12" x14ac:dyDescent="0.2">
      <c r="L229" s="274"/>
    </row>
    <row r="230" spans="12:12" x14ac:dyDescent="0.2">
      <c r="L230" s="274"/>
    </row>
    <row r="231" spans="12:12" x14ac:dyDescent="0.2">
      <c r="L231" s="274"/>
    </row>
    <row r="232" spans="12:12" x14ac:dyDescent="0.2">
      <c r="L232" s="274"/>
    </row>
    <row r="233" spans="12:12" x14ac:dyDescent="0.2">
      <c r="L233" s="274"/>
    </row>
    <row r="234" spans="12:12" x14ac:dyDescent="0.2">
      <c r="L234" s="274"/>
    </row>
    <row r="235" spans="12:12" x14ac:dyDescent="0.2">
      <c r="L235" s="274"/>
    </row>
    <row r="236" spans="12:12" x14ac:dyDescent="0.2">
      <c r="L236" s="274"/>
    </row>
    <row r="237" spans="12:12" x14ac:dyDescent="0.2">
      <c r="L237" s="274"/>
    </row>
    <row r="238" spans="12:12" x14ac:dyDescent="0.2">
      <c r="L238" s="274"/>
    </row>
    <row r="239" spans="12:12" x14ac:dyDescent="0.2">
      <c r="L239" s="274"/>
    </row>
    <row r="240" spans="12:12" x14ac:dyDescent="0.2">
      <c r="L240" s="274"/>
    </row>
    <row r="241" spans="12:12" x14ac:dyDescent="0.2">
      <c r="L241" s="274"/>
    </row>
    <row r="242" spans="12:12" x14ac:dyDescent="0.2">
      <c r="L242" s="274"/>
    </row>
    <row r="243" spans="12:12" x14ac:dyDescent="0.2">
      <c r="L243" s="274"/>
    </row>
    <row r="244" spans="12:12" x14ac:dyDescent="0.2">
      <c r="L244" s="274"/>
    </row>
    <row r="245" spans="12:12" x14ac:dyDescent="0.2">
      <c r="L245" s="274"/>
    </row>
    <row r="246" spans="12:12" x14ac:dyDescent="0.2">
      <c r="L246" s="274"/>
    </row>
    <row r="247" spans="12:12" x14ac:dyDescent="0.2">
      <c r="L247" s="274"/>
    </row>
    <row r="248" spans="12:12" x14ac:dyDescent="0.2">
      <c r="L248" s="274"/>
    </row>
    <row r="249" spans="12:12" x14ac:dyDescent="0.2">
      <c r="L249" s="274"/>
    </row>
    <row r="250" spans="12:12" x14ac:dyDescent="0.2">
      <c r="L250" s="274"/>
    </row>
    <row r="251" spans="12:12" x14ac:dyDescent="0.2">
      <c r="L251" s="274"/>
    </row>
    <row r="252" spans="12:12" x14ac:dyDescent="0.2">
      <c r="L252" s="274"/>
    </row>
    <row r="253" spans="12:12" x14ac:dyDescent="0.2">
      <c r="L253" s="274"/>
    </row>
    <row r="254" spans="12:12" x14ac:dyDescent="0.2">
      <c r="L254" s="274"/>
    </row>
    <row r="255" spans="12:12" x14ac:dyDescent="0.2">
      <c r="L255" s="274"/>
    </row>
    <row r="256" spans="12:12" x14ac:dyDescent="0.2">
      <c r="L256" s="274"/>
    </row>
    <row r="257" spans="12:12" x14ac:dyDescent="0.2">
      <c r="L257" s="274"/>
    </row>
    <row r="258" spans="12:12" x14ac:dyDescent="0.2">
      <c r="L258" s="274"/>
    </row>
    <row r="259" spans="12:12" x14ac:dyDescent="0.2">
      <c r="L259" s="274"/>
    </row>
    <row r="260" spans="12:12" x14ac:dyDescent="0.2">
      <c r="L260" s="274"/>
    </row>
    <row r="261" spans="12:12" x14ac:dyDescent="0.2">
      <c r="L261" s="274"/>
    </row>
    <row r="262" spans="12:12" x14ac:dyDescent="0.2">
      <c r="L262" s="274"/>
    </row>
    <row r="263" spans="12:12" x14ac:dyDescent="0.2">
      <c r="L263" s="274"/>
    </row>
    <row r="264" spans="12:12" x14ac:dyDescent="0.2">
      <c r="L264" s="274"/>
    </row>
    <row r="265" spans="12:12" x14ac:dyDescent="0.2">
      <c r="L265" s="274"/>
    </row>
    <row r="266" spans="12:12" x14ac:dyDescent="0.2">
      <c r="L266" s="274"/>
    </row>
    <row r="267" spans="12:12" x14ac:dyDescent="0.2">
      <c r="L267" s="274"/>
    </row>
    <row r="268" spans="12:12" x14ac:dyDescent="0.2">
      <c r="L268" s="274"/>
    </row>
    <row r="269" spans="12:12" x14ac:dyDescent="0.2">
      <c r="L269" s="274"/>
    </row>
    <row r="270" spans="12:12" x14ac:dyDescent="0.2">
      <c r="L270" s="274"/>
    </row>
    <row r="271" spans="12:12" x14ac:dyDescent="0.2">
      <c r="L271" s="274"/>
    </row>
    <row r="272" spans="12:12" x14ac:dyDescent="0.2">
      <c r="L272" s="274"/>
    </row>
    <row r="273" spans="12:12" x14ac:dyDescent="0.2">
      <c r="L273" s="274"/>
    </row>
    <row r="274" spans="12:12" x14ac:dyDescent="0.2">
      <c r="L274" s="274"/>
    </row>
    <row r="275" spans="12:12" x14ac:dyDescent="0.2">
      <c r="L275" s="274"/>
    </row>
    <row r="276" spans="12:12" x14ac:dyDescent="0.2">
      <c r="L276" s="274"/>
    </row>
    <row r="277" spans="12:12" x14ac:dyDescent="0.2">
      <c r="L277" s="274"/>
    </row>
    <row r="278" spans="12:12" x14ac:dyDescent="0.2">
      <c r="L278" s="274"/>
    </row>
    <row r="279" spans="12:12" x14ac:dyDescent="0.2">
      <c r="L279" s="274"/>
    </row>
    <row r="280" spans="12:12" x14ac:dyDescent="0.2">
      <c r="L280" s="274"/>
    </row>
    <row r="281" spans="12:12" x14ac:dyDescent="0.2">
      <c r="L281" s="274"/>
    </row>
    <row r="282" spans="12:12" x14ac:dyDescent="0.2">
      <c r="L282" s="274"/>
    </row>
    <row r="283" spans="12:12" x14ac:dyDescent="0.2">
      <c r="L283" s="274"/>
    </row>
    <row r="284" spans="12:12" x14ac:dyDescent="0.2">
      <c r="L284" s="274"/>
    </row>
    <row r="285" spans="12:12" x14ac:dyDescent="0.2">
      <c r="L285" s="274"/>
    </row>
    <row r="286" spans="12:12" x14ac:dyDescent="0.2">
      <c r="L286" s="274"/>
    </row>
    <row r="287" spans="12:12" x14ac:dyDescent="0.2">
      <c r="L287" s="274"/>
    </row>
    <row r="288" spans="12:12" x14ac:dyDescent="0.2">
      <c r="L288" s="274"/>
    </row>
    <row r="289" spans="12:12" x14ac:dyDescent="0.2">
      <c r="L289" s="274"/>
    </row>
    <row r="290" spans="12:12" x14ac:dyDescent="0.2">
      <c r="L290" s="274"/>
    </row>
    <row r="291" spans="12:12" x14ac:dyDescent="0.2">
      <c r="L291" s="274"/>
    </row>
    <row r="292" spans="12:12" x14ac:dyDescent="0.2">
      <c r="L292" s="274"/>
    </row>
    <row r="293" spans="12:12" x14ac:dyDescent="0.2">
      <c r="L293" s="274"/>
    </row>
    <row r="294" spans="12:12" x14ac:dyDescent="0.2">
      <c r="L294" s="274"/>
    </row>
    <row r="295" spans="12:12" x14ac:dyDescent="0.2">
      <c r="L295" s="274"/>
    </row>
    <row r="296" spans="12:12" x14ac:dyDescent="0.2">
      <c r="L296" s="274"/>
    </row>
    <row r="297" spans="12:12" x14ac:dyDescent="0.2">
      <c r="L297" s="274"/>
    </row>
    <row r="298" spans="12:12" x14ac:dyDescent="0.2">
      <c r="L298" s="274"/>
    </row>
    <row r="299" spans="12:12" x14ac:dyDescent="0.2">
      <c r="L299" s="274"/>
    </row>
    <row r="300" spans="12:12" x14ac:dyDescent="0.2">
      <c r="L300" s="274"/>
    </row>
    <row r="301" spans="12:12" x14ac:dyDescent="0.2">
      <c r="L301" s="274"/>
    </row>
    <row r="302" spans="12:12" x14ac:dyDescent="0.2">
      <c r="L302" s="274"/>
    </row>
    <row r="303" spans="12:12" x14ac:dyDescent="0.2">
      <c r="L303" s="274"/>
    </row>
    <row r="304" spans="12:12" x14ac:dyDescent="0.2">
      <c r="L304" s="274"/>
    </row>
    <row r="305" spans="12:12" x14ac:dyDescent="0.2">
      <c r="L305" s="274"/>
    </row>
    <row r="306" spans="12:12" x14ac:dyDescent="0.2">
      <c r="L306" s="274"/>
    </row>
    <row r="307" spans="12:12" x14ac:dyDescent="0.2">
      <c r="L307" s="274"/>
    </row>
    <row r="308" spans="12:12" x14ac:dyDescent="0.2">
      <c r="L308" s="274"/>
    </row>
    <row r="309" spans="12:12" x14ac:dyDescent="0.2">
      <c r="L309" s="274"/>
    </row>
    <row r="310" spans="12:12" x14ac:dyDescent="0.2">
      <c r="L310" s="274"/>
    </row>
    <row r="311" spans="12:12" x14ac:dyDescent="0.2">
      <c r="L311" s="274"/>
    </row>
    <row r="312" spans="12:12" x14ac:dyDescent="0.2">
      <c r="L312" s="274"/>
    </row>
    <row r="313" spans="12:12" x14ac:dyDescent="0.2">
      <c r="L313" s="274"/>
    </row>
    <row r="314" spans="12:12" x14ac:dyDescent="0.2">
      <c r="L314" s="274"/>
    </row>
    <row r="315" spans="12:12" x14ac:dyDescent="0.2">
      <c r="L315" s="274"/>
    </row>
    <row r="316" spans="12:12" x14ac:dyDescent="0.2">
      <c r="L316" s="274"/>
    </row>
    <row r="317" spans="12:12" x14ac:dyDescent="0.2">
      <c r="L317" s="274"/>
    </row>
    <row r="318" spans="12:12" x14ac:dyDescent="0.2">
      <c r="L318" s="274"/>
    </row>
    <row r="319" spans="12:12" x14ac:dyDescent="0.2">
      <c r="L319" s="274"/>
    </row>
    <row r="320" spans="12:12" x14ac:dyDescent="0.2">
      <c r="L320" s="274"/>
    </row>
    <row r="321" spans="12:12" x14ac:dyDescent="0.2">
      <c r="L321" s="274"/>
    </row>
    <row r="322" spans="12:12" x14ac:dyDescent="0.2">
      <c r="L322" s="274"/>
    </row>
    <row r="323" spans="12:12" x14ac:dyDescent="0.2">
      <c r="L323" s="274"/>
    </row>
    <row r="324" spans="12:12" x14ac:dyDescent="0.2">
      <c r="L324" s="274"/>
    </row>
    <row r="325" spans="12:12" x14ac:dyDescent="0.2">
      <c r="L325" s="274"/>
    </row>
    <row r="326" spans="12:12" x14ac:dyDescent="0.2">
      <c r="L326" s="274"/>
    </row>
    <row r="327" spans="12:12" x14ac:dyDescent="0.2">
      <c r="L327" s="274"/>
    </row>
    <row r="328" spans="12:12" x14ac:dyDescent="0.2">
      <c r="L328" s="274"/>
    </row>
    <row r="329" spans="12:12" x14ac:dyDescent="0.2">
      <c r="L329" s="274"/>
    </row>
    <row r="330" spans="12:12" x14ac:dyDescent="0.2">
      <c r="L330" s="274"/>
    </row>
    <row r="331" spans="12:12" x14ac:dyDescent="0.2">
      <c r="L331" s="274"/>
    </row>
    <row r="332" spans="12:12" x14ac:dyDescent="0.2">
      <c r="L332" s="274"/>
    </row>
    <row r="333" spans="12:12" x14ac:dyDescent="0.2">
      <c r="L333" s="274"/>
    </row>
    <row r="334" spans="12:12" x14ac:dyDescent="0.2">
      <c r="L334" s="274"/>
    </row>
    <row r="335" spans="12:12" x14ac:dyDescent="0.2">
      <c r="L335" s="274"/>
    </row>
    <row r="336" spans="12:12" x14ac:dyDescent="0.2">
      <c r="L336" s="274"/>
    </row>
    <row r="337" spans="12:12" x14ac:dyDescent="0.2">
      <c r="L337" s="274"/>
    </row>
    <row r="338" spans="12:12" x14ac:dyDescent="0.2">
      <c r="L338" s="274"/>
    </row>
    <row r="339" spans="12:12" x14ac:dyDescent="0.2">
      <c r="L339" s="274"/>
    </row>
    <row r="340" spans="12:12" x14ac:dyDescent="0.2">
      <c r="L340" s="274"/>
    </row>
    <row r="341" spans="12:12" x14ac:dyDescent="0.2">
      <c r="L341" s="274"/>
    </row>
    <row r="342" spans="12:12" x14ac:dyDescent="0.2">
      <c r="L342" s="274"/>
    </row>
    <row r="343" spans="12:12" x14ac:dyDescent="0.2">
      <c r="L343" s="274"/>
    </row>
    <row r="344" spans="12:12" x14ac:dyDescent="0.2">
      <c r="L344" s="274"/>
    </row>
    <row r="345" spans="12:12" x14ac:dyDescent="0.2">
      <c r="L345" s="274"/>
    </row>
    <row r="346" spans="12:12" x14ac:dyDescent="0.2">
      <c r="L346" s="274"/>
    </row>
    <row r="347" spans="12:12" x14ac:dyDescent="0.2">
      <c r="L347" s="274"/>
    </row>
    <row r="348" spans="12:12" x14ac:dyDescent="0.2">
      <c r="L348" s="274"/>
    </row>
    <row r="349" spans="12:12" x14ac:dyDescent="0.2">
      <c r="L349" s="274"/>
    </row>
    <row r="350" spans="12:12" x14ac:dyDescent="0.2">
      <c r="L350" s="274"/>
    </row>
    <row r="351" spans="12:12" x14ac:dyDescent="0.2">
      <c r="L351" s="274"/>
    </row>
    <row r="352" spans="12:12" x14ac:dyDescent="0.2">
      <c r="L352" s="274"/>
    </row>
    <row r="353" spans="12:12" x14ac:dyDescent="0.2">
      <c r="L353" s="274"/>
    </row>
    <row r="354" spans="12:12" x14ac:dyDescent="0.2">
      <c r="L354" s="274"/>
    </row>
    <row r="355" spans="12:12" x14ac:dyDescent="0.2">
      <c r="L355" s="274"/>
    </row>
    <row r="356" spans="12:12" x14ac:dyDescent="0.2">
      <c r="L356" s="274"/>
    </row>
    <row r="357" spans="12:12" x14ac:dyDescent="0.2">
      <c r="L357" s="274"/>
    </row>
    <row r="358" spans="12:12" x14ac:dyDescent="0.2">
      <c r="L358" s="274"/>
    </row>
    <row r="359" spans="12:12" x14ac:dyDescent="0.2">
      <c r="L359" s="274"/>
    </row>
    <row r="360" spans="12:12" x14ac:dyDescent="0.2">
      <c r="L360" s="274"/>
    </row>
    <row r="361" spans="12:12" x14ac:dyDescent="0.2">
      <c r="L361" s="274"/>
    </row>
    <row r="362" spans="12:12" x14ac:dyDescent="0.2">
      <c r="L362" s="274"/>
    </row>
    <row r="363" spans="12:12" x14ac:dyDescent="0.2">
      <c r="L363" s="274"/>
    </row>
    <row r="364" spans="12:12" x14ac:dyDescent="0.2">
      <c r="L364" s="274"/>
    </row>
    <row r="365" spans="12:12" x14ac:dyDescent="0.2">
      <c r="L365" s="274"/>
    </row>
    <row r="366" spans="12:12" x14ac:dyDescent="0.2">
      <c r="L366" s="274"/>
    </row>
    <row r="367" spans="12:12" x14ac:dyDescent="0.2">
      <c r="L367" s="274"/>
    </row>
    <row r="368" spans="12:12" x14ac:dyDescent="0.2">
      <c r="L368" s="274"/>
    </row>
    <row r="369" spans="12:12" x14ac:dyDescent="0.2">
      <c r="L369" s="274"/>
    </row>
    <row r="370" spans="12:12" x14ac:dyDescent="0.2">
      <c r="L370" s="274"/>
    </row>
    <row r="371" spans="12:12" x14ac:dyDescent="0.2">
      <c r="L371" s="274"/>
    </row>
    <row r="372" spans="12:12" x14ac:dyDescent="0.2">
      <c r="L372" s="274"/>
    </row>
    <row r="373" spans="12:12" x14ac:dyDescent="0.2">
      <c r="L373" s="274"/>
    </row>
    <row r="374" spans="12:12" x14ac:dyDescent="0.2">
      <c r="L374" s="274"/>
    </row>
    <row r="375" spans="12:12" x14ac:dyDescent="0.2">
      <c r="L375" s="274"/>
    </row>
    <row r="376" spans="12:12" x14ac:dyDescent="0.2">
      <c r="L376" s="274"/>
    </row>
    <row r="377" spans="12:12" x14ac:dyDescent="0.2">
      <c r="L377" s="274"/>
    </row>
    <row r="378" spans="12:12" x14ac:dyDescent="0.2">
      <c r="L378" s="274"/>
    </row>
    <row r="379" spans="12:12" x14ac:dyDescent="0.2">
      <c r="L379" s="274"/>
    </row>
    <row r="380" spans="12:12" x14ac:dyDescent="0.2">
      <c r="L380" s="274"/>
    </row>
    <row r="381" spans="12:12" x14ac:dyDescent="0.2">
      <c r="L381" s="274"/>
    </row>
    <row r="382" spans="12:12" x14ac:dyDescent="0.2">
      <c r="L382" s="274"/>
    </row>
    <row r="383" spans="12:12" x14ac:dyDescent="0.2">
      <c r="L383" s="274"/>
    </row>
    <row r="384" spans="12:12" x14ac:dyDescent="0.2">
      <c r="L384" s="274"/>
    </row>
    <row r="385" spans="12:12" x14ac:dyDescent="0.2">
      <c r="L385" s="274"/>
    </row>
    <row r="386" spans="12:12" x14ac:dyDescent="0.2">
      <c r="L386" s="274"/>
    </row>
    <row r="387" spans="12:12" x14ac:dyDescent="0.2">
      <c r="L387" s="274"/>
    </row>
    <row r="388" spans="12:12" x14ac:dyDescent="0.2">
      <c r="L388" s="274"/>
    </row>
    <row r="389" spans="12:12" x14ac:dyDescent="0.2">
      <c r="L389" s="274"/>
    </row>
    <row r="390" spans="12:12" x14ac:dyDescent="0.2">
      <c r="L390" s="274"/>
    </row>
    <row r="391" spans="12:12" x14ac:dyDescent="0.2">
      <c r="L391" s="274"/>
    </row>
    <row r="392" spans="12:12" x14ac:dyDescent="0.2">
      <c r="L392" s="274"/>
    </row>
    <row r="393" spans="12:12" x14ac:dyDescent="0.2">
      <c r="L393" s="274"/>
    </row>
    <row r="394" spans="12:12" x14ac:dyDescent="0.2">
      <c r="L394" s="274"/>
    </row>
    <row r="395" spans="12:12" x14ac:dyDescent="0.2">
      <c r="L395" s="274"/>
    </row>
    <row r="396" spans="12:12" x14ac:dyDescent="0.2">
      <c r="L396" s="274"/>
    </row>
    <row r="397" spans="12:12" x14ac:dyDescent="0.2">
      <c r="L397" s="274"/>
    </row>
    <row r="398" spans="12:12" x14ac:dyDescent="0.2">
      <c r="L398" s="274"/>
    </row>
    <row r="399" spans="12:12" x14ac:dyDescent="0.2">
      <c r="L399" s="274"/>
    </row>
    <row r="400" spans="12:12" x14ac:dyDescent="0.2">
      <c r="L400" s="274"/>
    </row>
    <row r="401" spans="12:12" x14ac:dyDescent="0.2">
      <c r="L401" s="274"/>
    </row>
    <row r="402" spans="12:12" x14ac:dyDescent="0.2">
      <c r="L402" s="274"/>
    </row>
    <row r="403" spans="12:12" x14ac:dyDescent="0.2">
      <c r="L403" s="274"/>
    </row>
    <row r="404" spans="12:12" x14ac:dyDescent="0.2">
      <c r="L404" s="274"/>
    </row>
    <row r="405" spans="12:12" x14ac:dyDescent="0.2">
      <c r="L405" s="274"/>
    </row>
    <row r="406" spans="12:12" x14ac:dyDescent="0.2">
      <c r="L406" s="274"/>
    </row>
    <row r="407" spans="12:12" x14ac:dyDescent="0.2">
      <c r="L407" s="274"/>
    </row>
    <row r="408" spans="12:12" x14ac:dyDescent="0.2">
      <c r="L408" s="274"/>
    </row>
    <row r="409" spans="12:12" x14ac:dyDescent="0.2">
      <c r="L409" s="274"/>
    </row>
    <row r="410" spans="12:12" x14ac:dyDescent="0.2">
      <c r="L410" s="274"/>
    </row>
    <row r="411" spans="12:12" x14ac:dyDescent="0.2">
      <c r="L411" s="274"/>
    </row>
    <row r="412" spans="12:12" x14ac:dyDescent="0.2">
      <c r="L412" s="274"/>
    </row>
    <row r="413" spans="12:12" x14ac:dyDescent="0.2">
      <c r="L413" s="274"/>
    </row>
    <row r="414" spans="12:12" x14ac:dyDescent="0.2">
      <c r="L414" s="274"/>
    </row>
    <row r="415" spans="12:12" x14ac:dyDescent="0.2">
      <c r="L415" s="274"/>
    </row>
    <row r="416" spans="12:12" x14ac:dyDescent="0.2">
      <c r="L416" s="274"/>
    </row>
    <row r="417" spans="12:12" x14ac:dyDescent="0.2">
      <c r="L417" s="274"/>
    </row>
    <row r="418" spans="12:12" x14ac:dyDescent="0.2">
      <c r="L418" s="274"/>
    </row>
  </sheetData>
  <sheetProtection algorithmName="SHA-512" hashValue="ZDXh7WEZtvRfhRUNFFiBkwQdqkPM3R/4N9piHP9LoG5OpjQ97CTaXXLuesoVu39fAp2Pcf2rrAIT682PGbdrqQ==" saltValue="K5sz093Kotp58DjxYvyqtg==" spinCount="100000" sheet="1" objects="1" scenarios="1" selectLockedCells="1"/>
  <mergeCells count="53">
    <mergeCell ref="E15:H15"/>
    <mergeCell ref="A1:L1"/>
    <mergeCell ref="A18:L18"/>
    <mergeCell ref="D66:H66"/>
    <mergeCell ref="E51:H51"/>
    <mergeCell ref="E33:H33"/>
    <mergeCell ref="E34:H34"/>
    <mergeCell ref="F27:F32"/>
    <mergeCell ref="A31:A32"/>
    <mergeCell ref="A27:A30"/>
    <mergeCell ref="A33:C33"/>
    <mergeCell ref="K27:K32"/>
    <mergeCell ref="A35:A49"/>
    <mergeCell ref="A52:A64"/>
    <mergeCell ref="A2:L2"/>
    <mergeCell ref="L76:L77"/>
    <mergeCell ref="A74:G74"/>
    <mergeCell ref="B131:B132"/>
    <mergeCell ref="H71:H73"/>
    <mergeCell ref="H76:H77"/>
    <mergeCell ref="A75:G75"/>
    <mergeCell ref="I71:J71"/>
    <mergeCell ref="I72:J72"/>
    <mergeCell ref="I73:J73"/>
    <mergeCell ref="I76:J76"/>
    <mergeCell ref="B77:E77"/>
    <mergeCell ref="A73:G73"/>
    <mergeCell ref="A72:G72"/>
    <mergeCell ref="H78:K78"/>
    <mergeCell ref="H79:K79"/>
    <mergeCell ref="H80:K80"/>
    <mergeCell ref="A67:K67"/>
    <mergeCell ref="I69:J69"/>
    <mergeCell ref="I70:J70"/>
    <mergeCell ref="A50:C50"/>
    <mergeCell ref="E50:G50"/>
    <mergeCell ref="A68:G68"/>
    <mergeCell ref="I77:J77"/>
    <mergeCell ref="I75:J75"/>
    <mergeCell ref="I74:J74"/>
    <mergeCell ref="A3:C3"/>
    <mergeCell ref="A15:C15"/>
    <mergeCell ref="E27:E32"/>
    <mergeCell ref="A16:C16"/>
    <mergeCell ref="G27:G32"/>
    <mergeCell ref="J28:J32"/>
    <mergeCell ref="D28:D32"/>
    <mergeCell ref="A10:A14"/>
    <mergeCell ref="A5:A8"/>
    <mergeCell ref="I28:I32"/>
    <mergeCell ref="A19:A26"/>
    <mergeCell ref="A70:G70"/>
    <mergeCell ref="A71:G71"/>
  </mergeCells>
  <conditionalFormatting sqref="L80">
    <cfRule type="cellIs" dxfId="3" priority="1" operator="lessThan">
      <formula>0</formula>
    </cfRule>
    <cfRule type="cellIs" dxfId="2" priority="2" operator="greaterThan">
      <formula>0</formula>
    </cfRule>
  </conditionalFormatting>
  <printOptions horizontalCentered="1" verticalCentered="1"/>
  <pageMargins left="0.25" right="0.25" top="0.75" bottom="0.75" header="0.3" footer="0.3"/>
  <pageSetup scale="37" fitToHeight="0" orientation="landscape" r:id="rId1"/>
  <headerFooter>
    <oddFooter>Page &amp;P</oddFooter>
  </headerFooter>
  <rowBreaks count="1" manualBreakCount="1">
    <brk id="5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O75"/>
  <sheetViews>
    <sheetView zoomScale="73" zoomScaleNormal="73" workbookViewId="0">
      <pane xSplit="3" ySplit="2" topLeftCell="D3" activePane="bottomRight" state="frozenSplit"/>
      <selection pane="topRight" activeCell="O1" sqref="O1"/>
      <selection pane="bottomLeft" activeCell="A2" sqref="A2"/>
      <selection pane="bottomRight" activeCell="R13" sqref="R13"/>
    </sheetView>
  </sheetViews>
  <sheetFormatPr defaultRowHeight="12.75" x14ac:dyDescent="0.2"/>
  <cols>
    <col min="1" max="1" width="16.42578125" style="90" customWidth="1"/>
    <col min="2" max="2" width="31.28515625" style="90" customWidth="1"/>
    <col min="3" max="3" width="9.140625" style="90"/>
    <col min="4" max="4" width="19.7109375" style="90" customWidth="1"/>
    <col min="5" max="5" width="19.42578125" style="90" customWidth="1"/>
    <col min="6" max="6" width="21.42578125" style="90" customWidth="1"/>
    <col min="7" max="7" width="27.5703125" style="90" customWidth="1"/>
    <col min="8" max="8" width="32.7109375" style="90" customWidth="1"/>
    <col min="9" max="9" width="18.140625" style="90" customWidth="1"/>
    <col min="10" max="10" width="20.85546875" style="90" customWidth="1"/>
    <col min="11" max="11" width="22" style="90" customWidth="1"/>
    <col min="12" max="12" width="20.28515625" style="90" customWidth="1"/>
    <col min="13" max="16384" width="9.140625" style="90"/>
  </cols>
  <sheetData>
    <row r="1" spans="1:67" s="95" customFormat="1" ht="44.25" customHeight="1" thickBot="1" x14ac:dyDescent="0.3">
      <c r="A1" s="495" t="s">
        <v>204</v>
      </c>
      <c r="B1" s="496"/>
      <c r="C1" s="496"/>
      <c r="D1" s="496"/>
      <c r="E1" s="496"/>
      <c r="F1" s="496"/>
      <c r="G1" s="496"/>
      <c r="H1" s="496"/>
      <c r="I1" s="158"/>
      <c r="J1" s="158"/>
      <c r="K1" s="158"/>
      <c r="L1" s="159"/>
    </row>
    <row r="2" spans="1:67" ht="183" customHeight="1" thickBot="1" x14ac:dyDescent="0.25">
      <c r="A2" s="523" t="s">
        <v>90</v>
      </c>
      <c r="B2" s="523"/>
      <c r="C2" s="523"/>
      <c r="D2" s="129" t="s">
        <v>89</v>
      </c>
      <c r="E2" s="130" t="s">
        <v>180</v>
      </c>
      <c r="F2" s="131" t="s">
        <v>114</v>
      </c>
      <c r="G2" s="132" t="s">
        <v>181</v>
      </c>
      <c r="H2" s="133" t="s">
        <v>117</v>
      </c>
      <c r="I2" s="134" t="s">
        <v>183</v>
      </c>
      <c r="J2" s="135" t="s">
        <v>184</v>
      </c>
      <c r="K2" s="136" t="s">
        <v>185</v>
      </c>
      <c r="L2" s="137" t="s">
        <v>121</v>
      </c>
    </row>
    <row r="3" spans="1:67" ht="31.5" customHeight="1" thickBot="1" x14ac:dyDescent="0.25">
      <c r="A3" s="21" t="s">
        <v>0</v>
      </c>
      <c r="B3" s="22"/>
      <c r="C3" s="22"/>
      <c r="D3" s="160"/>
      <c r="E3" s="161"/>
      <c r="F3" s="162">
        <v>1.1000000000000001</v>
      </c>
      <c r="G3" s="163"/>
      <c r="H3" s="164"/>
      <c r="I3" s="165">
        <v>0.3</v>
      </c>
      <c r="J3" s="166">
        <v>0.1</v>
      </c>
      <c r="K3" s="167">
        <v>0.2</v>
      </c>
      <c r="L3" s="166">
        <v>0.4</v>
      </c>
    </row>
    <row r="4" spans="1:67" ht="28.5" x14ac:dyDescent="0.2">
      <c r="A4" s="399" t="s">
        <v>98</v>
      </c>
      <c r="B4" s="32" t="s">
        <v>1</v>
      </c>
      <c r="C4" s="281" t="s">
        <v>2</v>
      </c>
      <c r="D4" s="295">
        <v>200</v>
      </c>
      <c r="E4" s="293">
        <f t="shared" ref="E4:E13" si="0">G4*0.63</f>
        <v>27.310500000000001</v>
      </c>
      <c r="F4" s="296">
        <f>IF( F3&gt;0,  E4*F3,)</f>
        <v>30.041550000000004</v>
      </c>
      <c r="G4" s="293">
        <v>43.35</v>
      </c>
      <c r="H4" s="296"/>
      <c r="I4" s="219">
        <f>D4*E4*$I$3</f>
        <v>1638.63</v>
      </c>
      <c r="J4" s="219">
        <f t="shared" ref="J4:J13" si="1">D4*F4*$J$3</f>
        <v>600.83100000000013</v>
      </c>
      <c r="K4" s="219">
        <f>D4*G4*K3</f>
        <v>1734</v>
      </c>
      <c r="L4" s="219">
        <f t="shared" ref="L4:L13" si="2">IF(H4&gt;0, D4*H4*$L$3, 0)</f>
        <v>0</v>
      </c>
    </row>
    <row r="5" spans="1:67" ht="28.5" x14ac:dyDescent="0.2">
      <c r="A5" s="400"/>
      <c r="B5" s="32" t="s">
        <v>3</v>
      </c>
      <c r="C5" s="281">
        <v>99202</v>
      </c>
      <c r="D5" s="297">
        <v>400</v>
      </c>
      <c r="E5" s="235">
        <f t="shared" si="0"/>
        <v>46.941300000000005</v>
      </c>
      <c r="F5" s="298">
        <f>IF( F3&gt;0,  E5*F3,)</f>
        <v>51.635430000000007</v>
      </c>
      <c r="G5" s="235">
        <v>74.510000000000005</v>
      </c>
      <c r="H5" s="298"/>
      <c r="I5" s="221">
        <f>D5*E5*I3</f>
        <v>5632.9560000000001</v>
      </c>
      <c r="J5" s="219">
        <f t="shared" si="1"/>
        <v>2065.4172000000003</v>
      </c>
      <c r="K5" s="221">
        <f>D5*G5*K3</f>
        <v>5960.8000000000011</v>
      </c>
      <c r="L5" s="219">
        <f t="shared" si="2"/>
        <v>0</v>
      </c>
    </row>
    <row r="6" spans="1:67" ht="14.25" x14ac:dyDescent="0.2">
      <c r="A6" s="400"/>
      <c r="B6" s="32" t="s">
        <v>4</v>
      </c>
      <c r="C6" s="281">
        <v>99203</v>
      </c>
      <c r="D6" s="297">
        <v>800</v>
      </c>
      <c r="E6" s="235">
        <f t="shared" si="0"/>
        <v>68.153400000000005</v>
      </c>
      <c r="F6" s="298">
        <f>IF( F3&gt;0,  E6*F3,)</f>
        <v>74.968740000000011</v>
      </c>
      <c r="G6" s="235">
        <v>108.18</v>
      </c>
      <c r="H6" s="298"/>
      <c r="I6" s="221">
        <f>D6*E6*I3</f>
        <v>16356.815999999999</v>
      </c>
      <c r="J6" s="219">
        <f t="shared" si="1"/>
        <v>5997.4992000000011</v>
      </c>
      <c r="K6" s="221">
        <f>D6*G6*K3</f>
        <v>17308.8</v>
      </c>
      <c r="L6" s="219">
        <f t="shared" si="2"/>
        <v>0</v>
      </c>
    </row>
    <row r="7" spans="1:67" ht="28.5" x14ac:dyDescent="0.2">
      <c r="A7" s="400"/>
      <c r="B7" s="32" t="s">
        <v>5</v>
      </c>
      <c r="C7" s="281">
        <v>99204</v>
      </c>
      <c r="D7" s="297">
        <v>200</v>
      </c>
      <c r="E7" s="235">
        <f t="shared" si="0"/>
        <v>104.7186</v>
      </c>
      <c r="F7" s="298">
        <f>IF( F3&gt;0,  E7*F3,)</f>
        <v>115.19046</v>
      </c>
      <c r="G7" s="235">
        <v>166.22</v>
      </c>
      <c r="H7" s="298"/>
      <c r="I7" s="221">
        <f>D7*E7*I3</f>
        <v>6283.1159999999991</v>
      </c>
      <c r="J7" s="219">
        <f t="shared" si="1"/>
        <v>2303.8092000000001</v>
      </c>
      <c r="K7" s="221">
        <f>D7*G7*K3</f>
        <v>6648.8</v>
      </c>
      <c r="L7" s="219">
        <f t="shared" si="2"/>
        <v>0</v>
      </c>
    </row>
    <row r="8" spans="1:67" ht="28.5" x14ac:dyDescent="0.2">
      <c r="A8" s="401"/>
      <c r="B8" s="32" t="s">
        <v>88</v>
      </c>
      <c r="C8" s="281" t="s">
        <v>86</v>
      </c>
      <c r="D8" s="297">
        <v>0</v>
      </c>
      <c r="E8" s="235">
        <f t="shared" si="0"/>
        <v>130.4478</v>
      </c>
      <c r="F8" s="298">
        <f>IF( F3&gt;0,  E8*F3,)</f>
        <v>143.49258</v>
      </c>
      <c r="G8" s="235">
        <v>207.06</v>
      </c>
      <c r="H8" s="298"/>
      <c r="I8" s="221">
        <f>D8*E8*I3</f>
        <v>0</v>
      </c>
      <c r="J8" s="219">
        <f t="shared" si="1"/>
        <v>0</v>
      </c>
      <c r="K8" s="221">
        <f>D8*G8*K3</f>
        <v>0</v>
      </c>
      <c r="L8" s="219">
        <f t="shared" si="2"/>
        <v>0</v>
      </c>
    </row>
    <row r="9" spans="1:67" ht="28.5" x14ac:dyDescent="0.2">
      <c r="A9" s="399" t="s">
        <v>99</v>
      </c>
      <c r="B9" s="32" t="s">
        <v>6</v>
      </c>
      <c r="C9" s="281">
        <v>99211</v>
      </c>
      <c r="D9" s="297">
        <v>400</v>
      </c>
      <c r="E9" s="235">
        <f t="shared" si="0"/>
        <v>12.637799999999999</v>
      </c>
      <c r="F9" s="298">
        <f>IF( F3&gt;0,  E9*F3,)</f>
        <v>13.901579999999999</v>
      </c>
      <c r="G9" s="235">
        <v>20.059999999999999</v>
      </c>
      <c r="H9" s="298"/>
      <c r="I9" s="221">
        <f>D9*E9*I3</f>
        <v>1516.5359999999996</v>
      </c>
      <c r="J9" s="219">
        <f t="shared" si="1"/>
        <v>556.06319999999994</v>
      </c>
      <c r="K9" s="221">
        <f>D9*G9*K3</f>
        <v>1604.8</v>
      </c>
      <c r="L9" s="219">
        <f t="shared" si="2"/>
        <v>0</v>
      </c>
    </row>
    <row r="10" spans="1:67" ht="28.5" x14ac:dyDescent="0.2">
      <c r="A10" s="400"/>
      <c r="B10" s="32" t="s">
        <v>1</v>
      </c>
      <c r="C10" s="281">
        <v>99212</v>
      </c>
      <c r="D10" s="297">
        <v>600</v>
      </c>
      <c r="E10" s="235">
        <f t="shared" si="0"/>
        <v>27.531000000000002</v>
      </c>
      <c r="F10" s="298">
        <f>IF( F3&gt;0,  E10*F3,)</f>
        <v>30.284100000000006</v>
      </c>
      <c r="G10" s="235">
        <v>43.7</v>
      </c>
      <c r="H10" s="298"/>
      <c r="I10" s="221">
        <f>D10*E10*I3</f>
        <v>4955.5800000000008</v>
      </c>
      <c r="J10" s="219">
        <f t="shared" si="1"/>
        <v>1817.0460000000003</v>
      </c>
      <c r="K10" s="221">
        <f>D10*G10*K3</f>
        <v>5244</v>
      </c>
      <c r="L10" s="219">
        <f t="shared" si="2"/>
        <v>0</v>
      </c>
    </row>
    <row r="11" spans="1:67" ht="28.5" x14ac:dyDescent="0.2">
      <c r="A11" s="400"/>
      <c r="B11" s="32" t="s">
        <v>7</v>
      </c>
      <c r="C11" s="281">
        <v>99213</v>
      </c>
      <c r="D11" s="297">
        <v>1000</v>
      </c>
      <c r="E11" s="235">
        <f t="shared" si="0"/>
        <v>46.040399999999998</v>
      </c>
      <c r="F11" s="298">
        <f>IF( F3&gt;0,  E11*F3,)</f>
        <v>50.644440000000003</v>
      </c>
      <c r="G11" s="235">
        <v>73.08</v>
      </c>
      <c r="H11" s="298"/>
      <c r="I11" s="221">
        <f>D11*E11*I3</f>
        <v>13812.12</v>
      </c>
      <c r="J11" s="219">
        <f t="shared" si="1"/>
        <v>5064.4440000000004</v>
      </c>
      <c r="K11" s="221">
        <f>D11*G11*K3</f>
        <v>14616</v>
      </c>
      <c r="L11" s="219">
        <f t="shared" si="2"/>
        <v>0</v>
      </c>
    </row>
    <row r="12" spans="1:67" ht="14.25" x14ac:dyDescent="0.2">
      <c r="A12" s="400"/>
      <c r="B12" s="32" t="s">
        <v>8</v>
      </c>
      <c r="C12" s="281">
        <v>99214</v>
      </c>
      <c r="D12" s="297">
        <v>400</v>
      </c>
      <c r="E12" s="235">
        <f t="shared" si="0"/>
        <v>67.932900000000004</v>
      </c>
      <c r="F12" s="298">
        <f>IF( F3&gt;0,  E12*F3,)</f>
        <v>74.726190000000017</v>
      </c>
      <c r="G12" s="235">
        <v>107.83</v>
      </c>
      <c r="H12" s="298"/>
      <c r="I12" s="221">
        <f>D12*E12*I3</f>
        <v>8151.9479999999994</v>
      </c>
      <c r="J12" s="219">
        <f t="shared" si="1"/>
        <v>2989.0476000000008</v>
      </c>
      <c r="K12" s="221">
        <f>D12*G12*K3</f>
        <v>8626.4</v>
      </c>
      <c r="L12" s="219">
        <f t="shared" si="2"/>
        <v>0</v>
      </c>
    </row>
    <row r="13" spans="1:67" ht="28.5" x14ac:dyDescent="0.2">
      <c r="A13" s="401"/>
      <c r="B13" s="33" t="s">
        <v>88</v>
      </c>
      <c r="C13" s="282" t="s">
        <v>87</v>
      </c>
      <c r="D13" s="297">
        <v>0</v>
      </c>
      <c r="E13" s="294">
        <f t="shared" si="0"/>
        <v>90.953100000000006</v>
      </c>
      <c r="F13" s="298">
        <f>IF( F3&gt;0,  E13*F3,)</f>
        <v>100.04841000000002</v>
      </c>
      <c r="G13" s="294">
        <v>144.37</v>
      </c>
      <c r="H13" s="299"/>
      <c r="I13" s="223">
        <f>D13*E13*I3</f>
        <v>0</v>
      </c>
      <c r="J13" s="219">
        <f t="shared" si="1"/>
        <v>0</v>
      </c>
      <c r="K13" s="223">
        <f>D13*G13*K3</f>
        <v>0</v>
      </c>
      <c r="L13" s="219">
        <f t="shared" si="2"/>
        <v>0</v>
      </c>
    </row>
    <row r="14" spans="1:67" ht="15" x14ac:dyDescent="0.25">
      <c r="A14" s="383" t="s">
        <v>97</v>
      </c>
      <c r="B14" s="384"/>
      <c r="C14" s="524"/>
      <c r="D14" s="34">
        <f>SUM(D4:D13)</f>
        <v>4000</v>
      </c>
      <c r="E14" s="457"/>
      <c r="F14" s="458"/>
      <c r="G14" s="458"/>
      <c r="H14" s="459"/>
      <c r="I14" s="306">
        <f>SUM(I4:I13)</f>
        <v>58347.701999999997</v>
      </c>
      <c r="J14" s="307">
        <f>SUM(J4:J13)</f>
        <v>21394.157400000004</v>
      </c>
      <c r="K14" s="307">
        <f>SUM(K4:K13)</f>
        <v>61743.6</v>
      </c>
      <c r="L14" s="308">
        <f>IF(SUM(L4:L13)&gt;0,SUM(L4:L13),(D14*'2A- Data Entry Worksheet'!E9*'2B- Est. Rev. Proj. Wksheet'!L4))</f>
        <v>0</v>
      </c>
      <c r="M14" s="142"/>
      <c r="N14" s="143"/>
      <c r="O14" s="142"/>
      <c r="P14" s="142"/>
      <c r="Q14" s="142"/>
      <c r="R14" s="142"/>
      <c r="S14" s="142"/>
      <c r="T14" s="142"/>
      <c r="U14" s="142"/>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row>
    <row r="15" spans="1:67" ht="15" x14ac:dyDescent="0.25">
      <c r="A15" s="388" t="s">
        <v>9</v>
      </c>
      <c r="B15" s="389"/>
      <c r="C15" s="389"/>
      <c r="D15" s="35"/>
      <c r="E15" s="35"/>
      <c r="F15" s="35"/>
      <c r="G15" s="35"/>
      <c r="H15" s="35"/>
      <c r="I15" s="35"/>
      <c r="J15" s="35"/>
      <c r="K15" s="35"/>
      <c r="L15" s="36"/>
      <c r="M15" s="142"/>
      <c r="N15" s="142"/>
      <c r="O15" s="142"/>
      <c r="P15" s="142"/>
      <c r="Q15" s="142"/>
      <c r="R15" s="142"/>
      <c r="S15" s="142"/>
      <c r="T15" s="142"/>
      <c r="U15" s="142"/>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row>
    <row r="16" spans="1:67" ht="42.75" x14ac:dyDescent="0.2">
      <c r="A16" s="168" t="s">
        <v>100</v>
      </c>
      <c r="B16" s="38" t="s">
        <v>10</v>
      </c>
      <c r="C16" s="283" t="s">
        <v>11</v>
      </c>
      <c r="D16" s="301">
        <v>80</v>
      </c>
      <c r="E16" s="293">
        <f>G16*0.63</f>
        <v>15.8004</v>
      </c>
      <c r="F16" s="298">
        <f>IF( F3&gt;0,  E16*F3,)</f>
        <v>17.38044</v>
      </c>
      <c r="G16" s="300">
        <v>25.08</v>
      </c>
      <c r="H16" s="298"/>
      <c r="I16" s="221">
        <f>D16*E16*I3</f>
        <v>379.20959999999997</v>
      </c>
      <c r="J16" s="221">
        <f>D16*F16*J3</f>
        <v>139.04352</v>
      </c>
      <c r="K16" s="229">
        <f>D16*G16*K3</f>
        <v>401.28</v>
      </c>
      <c r="L16" s="230">
        <f t="shared" ref="L16:L31" si="3">IF(H16&gt;0, D16*H16*$L$3, 0)</f>
        <v>0</v>
      </c>
    </row>
    <row r="17" spans="1:67" ht="15" x14ac:dyDescent="0.25">
      <c r="A17" s="388" t="s">
        <v>12</v>
      </c>
      <c r="B17" s="389"/>
      <c r="C17" s="389"/>
      <c r="D17" s="389"/>
      <c r="E17" s="389"/>
      <c r="F17" s="389"/>
      <c r="G17" s="389"/>
      <c r="H17" s="389"/>
      <c r="I17" s="389"/>
      <c r="J17" s="389"/>
      <c r="K17" s="389"/>
      <c r="L17" s="463"/>
      <c r="M17" s="142"/>
      <c r="N17" s="142"/>
      <c r="O17" s="142"/>
      <c r="P17" s="142"/>
      <c r="Q17" s="142"/>
      <c r="R17" s="142"/>
      <c r="S17" s="142"/>
      <c r="T17" s="142"/>
      <c r="U17" s="142"/>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row>
    <row r="18" spans="1:67" ht="14.25" x14ac:dyDescent="0.2">
      <c r="A18" s="404" t="s">
        <v>101</v>
      </c>
      <c r="B18" s="39" t="s">
        <v>13</v>
      </c>
      <c r="C18" s="281" t="s">
        <v>14</v>
      </c>
      <c r="D18" s="302">
        <v>50</v>
      </c>
      <c r="E18" s="235">
        <f t="shared" ref="E18:E25" si="4">G18*0.63</f>
        <v>92.213099999999997</v>
      </c>
      <c r="F18" s="298">
        <f>IF( F3&gt;0,  E18*F3,)</f>
        <v>101.43441</v>
      </c>
      <c r="G18" s="231">
        <v>146.37</v>
      </c>
      <c r="H18" s="298"/>
      <c r="I18" s="221">
        <f>D18*E18*I3</f>
        <v>1383.1964999999998</v>
      </c>
      <c r="J18" s="221">
        <f t="shared" ref="J18:J25" si="5">D18*F18*$J$3</f>
        <v>507.17205000000007</v>
      </c>
      <c r="K18" s="231">
        <f>D18*G18*K3</f>
        <v>1463.7</v>
      </c>
      <c r="L18" s="230">
        <f t="shared" si="3"/>
        <v>0</v>
      </c>
    </row>
    <row r="19" spans="1:67" ht="14.25" x14ac:dyDescent="0.2">
      <c r="A19" s="404"/>
      <c r="B19" s="39" t="s">
        <v>15</v>
      </c>
      <c r="C19" s="281" t="s">
        <v>16</v>
      </c>
      <c r="D19" s="302">
        <v>20</v>
      </c>
      <c r="E19" s="235">
        <f t="shared" si="4"/>
        <v>145.34099999999998</v>
      </c>
      <c r="F19" s="298">
        <f>IF( F3&gt;0,  E19*F3,)</f>
        <v>159.8751</v>
      </c>
      <c r="G19" s="231">
        <v>230.7</v>
      </c>
      <c r="H19" s="298"/>
      <c r="I19" s="221">
        <f>D19*E19*I3</f>
        <v>872.04599999999994</v>
      </c>
      <c r="J19" s="221">
        <f t="shared" si="5"/>
        <v>319.75020000000001</v>
      </c>
      <c r="K19" s="231">
        <f>D19*G19*K3</f>
        <v>922.80000000000007</v>
      </c>
      <c r="L19" s="230">
        <f t="shared" si="3"/>
        <v>0</v>
      </c>
    </row>
    <row r="20" spans="1:67" ht="14.25" x14ac:dyDescent="0.2">
      <c r="A20" s="404"/>
      <c r="B20" s="39" t="s">
        <v>17</v>
      </c>
      <c r="C20" s="281" t="s">
        <v>18</v>
      </c>
      <c r="D20" s="302">
        <v>50</v>
      </c>
      <c r="E20" s="235">
        <f t="shared" si="4"/>
        <v>73.124099999999999</v>
      </c>
      <c r="F20" s="298">
        <f>IF( F3&gt;0,  E20*F3,)</f>
        <v>80.436509999999998</v>
      </c>
      <c r="G20" s="231">
        <v>116.07</v>
      </c>
      <c r="H20" s="298"/>
      <c r="I20" s="221">
        <f>D20*E20*I3</f>
        <v>1096.8615</v>
      </c>
      <c r="J20" s="221">
        <f t="shared" si="5"/>
        <v>402.18254999999999</v>
      </c>
      <c r="K20" s="231">
        <f>D20*G20*K3</f>
        <v>1160.7</v>
      </c>
      <c r="L20" s="230">
        <f t="shared" si="3"/>
        <v>0</v>
      </c>
    </row>
    <row r="21" spans="1:67" ht="14.25" x14ac:dyDescent="0.2">
      <c r="A21" s="404"/>
      <c r="B21" s="39" t="s">
        <v>19</v>
      </c>
      <c r="C21" s="281" t="s">
        <v>20</v>
      </c>
      <c r="D21" s="302">
        <v>20</v>
      </c>
      <c r="E21" s="235">
        <f t="shared" si="4"/>
        <v>124.803</v>
      </c>
      <c r="F21" s="298">
        <f>IF( F3&gt;0,  E21*F3,)</f>
        <v>137.2833</v>
      </c>
      <c r="G21" s="231">
        <v>198.1</v>
      </c>
      <c r="H21" s="298"/>
      <c r="I21" s="221">
        <f>D21*E21*I3</f>
        <v>748.81799999999998</v>
      </c>
      <c r="J21" s="221">
        <f t="shared" si="5"/>
        <v>274.56660000000005</v>
      </c>
      <c r="K21" s="231">
        <f>D21*G21*K3</f>
        <v>792.40000000000009</v>
      </c>
      <c r="L21" s="230">
        <f t="shared" si="3"/>
        <v>0</v>
      </c>
    </row>
    <row r="22" spans="1:67" ht="14.25" x14ac:dyDescent="0.2">
      <c r="A22" s="404"/>
      <c r="B22" s="39" t="s">
        <v>21</v>
      </c>
      <c r="C22" s="281" t="s">
        <v>22</v>
      </c>
      <c r="D22" s="302">
        <v>10</v>
      </c>
      <c r="E22" s="235">
        <f t="shared" si="4"/>
        <v>154.1421</v>
      </c>
      <c r="F22" s="298">
        <f>IF( F3&gt;0,  E22*F3,)</f>
        <v>169.55631000000002</v>
      </c>
      <c r="G22" s="231">
        <v>244.67</v>
      </c>
      <c r="H22" s="298"/>
      <c r="I22" s="221">
        <f>D22*E22*I3</f>
        <v>462.42629999999997</v>
      </c>
      <c r="J22" s="221">
        <f t="shared" si="5"/>
        <v>169.55631000000005</v>
      </c>
      <c r="K22" s="231">
        <f>D22*G22*K3</f>
        <v>489.34</v>
      </c>
      <c r="L22" s="230">
        <f t="shared" si="3"/>
        <v>0</v>
      </c>
    </row>
    <row r="23" spans="1:67" ht="14.25" x14ac:dyDescent="0.2">
      <c r="A23" s="404"/>
      <c r="B23" s="39" t="s">
        <v>23</v>
      </c>
      <c r="C23" s="281" t="s">
        <v>24</v>
      </c>
      <c r="D23" s="302">
        <v>50</v>
      </c>
      <c r="E23" s="235">
        <f t="shared" si="4"/>
        <v>341.68680000000001</v>
      </c>
      <c r="F23" s="298">
        <f>IF( F3&gt;0,  E23*F3,)</f>
        <v>375.85548000000006</v>
      </c>
      <c r="G23" s="231">
        <v>542.36</v>
      </c>
      <c r="H23" s="298"/>
      <c r="I23" s="221">
        <f>D23*E23*I3</f>
        <v>5125.3019999999997</v>
      </c>
      <c r="J23" s="221">
        <f t="shared" si="5"/>
        <v>1879.2774000000002</v>
      </c>
      <c r="K23" s="231">
        <f>D23*G23*K3</f>
        <v>5423.6</v>
      </c>
      <c r="L23" s="230">
        <f t="shared" si="3"/>
        <v>0</v>
      </c>
    </row>
    <row r="24" spans="1:67" ht="14.25" x14ac:dyDescent="0.2">
      <c r="A24" s="404"/>
      <c r="B24" s="39" t="s">
        <v>25</v>
      </c>
      <c r="C24" s="281" t="s">
        <v>26</v>
      </c>
      <c r="D24" s="302"/>
      <c r="E24" s="235">
        <f t="shared" si="4"/>
        <v>92.521800000000013</v>
      </c>
      <c r="F24" s="298">
        <f>IF( F3&gt;0,  E24*F3,)</f>
        <v>101.77398000000002</v>
      </c>
      <c r="G24" s="231">
        <v>146.86000000000001</v>
      </c>
      <c r="H24" s="298"/>
      <c r="I24" s="221">
        <f>D24*E24*I3</f>
        <v>0</v>
      </c>
      <c r="J24" s="221">
        <f t="shared" si="5"/>
        <v>0</v>
      </c>
      <c r="K24" s="231">
        <f>D24*G24*K3</f>
        <v>0</v>
      </c>
      <c r="L24" s="230">
        <f t="shared" si="3"/>
        <v>0</v>
      </c>
    </row>
    <row r="25" spans="1:67" ht="14.25" x14ac:dyDescent="0.2">
      <c r="A25" s="404"/>
      <c r="B25" s="39" t="s">
        <v>27</v>
      </c>
      <c r="C25" s="281" t="s">
        <v>28</v>
      </c>
      <c r="D25" s="302"/>
      <c r="E25" s="235">
        <f t="shared" si="4"/>
        <v>139.02209999999999</v>
      </c>
      <c r="F25" s="298">
        <f>IF( F3&gt;0,  E25*F3,)</f>
        <v>152.92431000000002</v>
      </c>
      <c r="G25" s="231">
        <v>220.67</v>
      </c>
      <c r="H25" s="298"/>
      <c r="I25" s="221">
        <f>D25*E25*I3</f>
        <v>0</v>
      </c>
      <c r="J25" s="221">
        <f t="shared" si="5"/>
        <v>0</v>
      </c>
      <c r="K25" s="231">
        <f>D25*G25*K3</f>
        <v>0</v>
      </c>
      <c r="L25" s="230">
        <f t="shared" si="3"/>
        <v>0</v>
      </c>
    </row>
    <row r="26" spans="1:67" ht="57" customHeight="1" x14ac:dyDescent="0.2">
      <c r="A26" s="475" t="s">
        <v>29</v>
      </c>
      <c r="B26" s="39" t="s">
        <v>30</v>
      </c>
      <c r="C26" s="281" t="s">
        <v>31</v>
      </c>
      <c r="D26" s="302"/>
      <c r="E26" s="385" t="s">
        <v>96</v>
      </c>
      <c r="F26" s="473" t="s">
        <v>115</v>
      </c>
      <c r="G26" s="385" t="s">
        <v>81</v>
      </c>
      <c r="H26" s="298"/>
      <c r="I26" s="232">
        <f>D26*15.37*I3</f>
        <v>0</v>
      </c>
      <c r="J26" s="221">
        <f>D26*15.37*$J$3</f>
        <v>0</v>
      </c>
      <c r="K26" s="481" t="s">
        <v>81</v>
      </c>
      <c r="L26" s="230">
        <f t="shared" si="3"/>
        <v>0</v>
      </c>
    </row>
    <row r="27" spans="1:67" ht="14.25" x14ac:dyDescent="0.2">
      <c r="A27" s="477"/>
      <c r="B27" s="39" t="s">
        <v>32</v>
      </c>
      <c r="C27" s="281" t="s">
        <v>33</v>
      </c>
      <c r="D27" s="396" t="s">
        <v>81</v>
      </c>
      <c r="E27" s="386"/>
      <c r="F27" s="474"/>
      <c r="G27" s="386"/>
      <c r="H27" s="298"/>
      <c r="I27" s="393" t="s">
        <v>92</v>
      </c>
      <c r="J27" s="393" t="s">
        <v>92</v>
      </c>
      <c r="K27" s="482"/>
      <c r="L27" s="230">
        <f t="shared" si="3"/>
        <v>0</v>
      </c>
    </row>
    <row r="28" spans="1:67" ht="14.25" x14ac:dyDescent="0.2">
      <c r="A28" s="477"/>
      <c r="B28" s="39" t="s">
        <v>34</v>
      </c>
      <c r="C28" s="281" t="s">
        <v>35</v>
      </c>
      <c r="D28" s="397"/>
      <c r="E28" s="386"/>
      <c r="F28" s="474"/>
      <c r="G28" s="386"/>
      <c r="H28" s="298"/>
      <c r="I28" s="394"/>
      <c r="J28" s="394"/>
      <c r="K28" s="482"/>
      <c r="L28" s="230">
        <f t="shared" si="3"/>
        <v>0</v>
      </c>
    </row>
    <row r="29" spans="1:67" ht="14.25" x14ac:dyDescent="0.2">
      <c r="A29" s="476"/>
      <c r="B29" s="39" t="s">
        <v>36</v>
      </c>
      <c r="C29" s="281" t="s">
        <v>37</v>
      </c>
      <c r="D29" s="397"/>
      <c r="E29" s="386"/>
      <c r="F29" s="474"/>
      <c r="G29" s="386"/>
      <c r="H29" s="298"/>
      <c r="I29" s="394"/>
      <c r="J29" s="394"/>
      <c r="K29" s="482"/>
      <c r="L29" s="230">
        <f t="shared" si="3"/>
        <v>0</v>
      </c>
    </row>
    <row r="30" spans="1:67" ht="57" customHeight="1" x14ac:dyDescent="0.2">
      <c r="A30" s="475" t="s">
        <v>38</v>
      </c>
      <c r="B30" s="39" t="s">
        <v>32</v>
      </c>
      <c r="C30" s="281" t="s">
        <v>39</v>
      </c>
      <c r="D30" s="397"/>
      <c r="E30" s="386"/>
      <c r="F30" s="474"/>
      <c r="G30" s="386"/>
      <c r="H30" s="298"/>
      <c r="I30" s="394"/>
      <c r="J30" s="394"/>
      <c r="K30" s="482"/>
      <c r="L30" s="230">
        <f t="shared" si="3"/>
        <v>0</v>
      </c>
    </row>
    <row r="31" spans="1:67" ht="14.25" x14ac:dyDescent="0.2">
      <c r="A31" s="476"/>
      <c r="B31" s="39" t="s">
        <v>36</v>
      </c>
      <c r="C31" s="281" t="s">
        <v>40</v>
      </c>
      <c r="D31" s="398"/>
      <c r="E31" s="387"/>
      <c r="F31" s="474"/>
      <c r="G31" s="387"/>
      <c r="H31" s="298"/>
      <c r="I31" s="395"/>
      <c r="J31" s="395"/>
      <c r="K31" s="483"/>
      <c r="L31" s="230">
        <f t="shared" si="3"/>
        <v>0</v>
      </c>
    </row>
    <row r="32" spans="1:67" ht="17.25" customHeight="1" x14ac:dyDescent="0.25">
      <c r="A32" s="478" t="s">
        <v>102</v>
      </c>
      <c r="B32" s="479"/>
      <c r="C32" s="480"/>
      <c r="D32" s="40">
        <f>SUM(D18:D25,D16,D26)</f>
        <v>280</v>
      </c>
      <c r="E32" s="468"/>
      <c r="F32" s="469"/>
      <c r="G32" s="469"/>
      <c r="H32" s="470"/>
      <c r="I32" s="304">
        <f>SUM(I18:I26,I16)</f>
        <v>10067.859899999999</v>
      </c>
      <c r="J32" s="304">
        <f>SUM(J18:J25,J16)</f>
        <v>3691.5486300000002</v>
      </c>
      <c r="K32" s="304">
        <f>SUM(K18:K25,K16)</f>
        <v>10653.820000000002</v>
      </c>
      <c r="L32" s="304">
        <f>IF(SUM(L16:L31)&gt;0,SUM(L16:L31),(0))</f>
        <v>0</v>
      </c>
      <c r="M32" s="145"/>
      <c r="N32" s="142"/>
      <c r="O32" s="142"/>
      <c r="P32" s="142"/>
      <c r="Q32" s="142"/>
      <c r="R32" s="142"/>
      <c r="S32" s="142"/>
      <c r="T32" s="142"/>
      <c r="U32" s="142"/>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row>
    <row r="33" spans="1:67" ht="15" x14ac:dyDescent="0.25">
      <c r="A33" s="41" t="s">
        <v>41</v>
      </c>
      <c r="B33" s="42"/>
      <c r="C33" s="42"/>
      <c r="D33" s="42"/>
      <c r="E33" s="525"/>
      <c r="F33" s="525"/>
      <c r="G33" s="525"/>
      <c r="H33" s="472"/>
      <c r="I33" s="42"/>
      <c r="J33" s="42"/>
      <c r="K33" s="42"/>
      <c r="L33" s="43"/>
      <c r="M33" s="142"/>
      <c r="N33" s="142"/>
      <c r="O33" s="142"/>
      <c r="P33" s="142"/>
      <c r="Q33" s="142"/>
      <c r="R33" s="142"/>
      <c r="S33" s="142"/>
      <c r="T33" s="142"/>
      <c r="U33" s="142"/>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row>
    <row r="34" spans="1:67" ht="14.25" x14ac:dyDescent="0.2">
      <c r="A34" s="484"/>
      <c r="B34" s="44" t="s">
        <v>42</v>
      </c>
      <c r="C34" s="281" t="s">
        <v>43</v>
      </c>
      <c r="D34" s="302">
        <v>300</v>
      </c>
      <c r="E34" s="235">
        <f t="shared" ref="E34:E44" si="6">G34*0.63</f>
        <v>5.4369000000000005</v>
      </c>
      <c r="F34" s="235">
        <f>IF( $F$3&gt;0,  E34*$F$3,)</f>
        <v>5.9805900000000012</v>
      </c>
      <c r="G34" s="235">
        <v>8.6300000000000008</v>
      </c>
      <c r="H34" s="303"/>
      <c r="I34" s="221">
        <f>D34*E34*I3</f>
        <v>489.32100000000003</v>
      </c>
      <c r="J34" s="221">
        <f>D34*F34*$J$3</f>
        <v>179.41770000000005</v>
      </c>
      <c r="K34" s="235">
        <f>D34*G34*K3</f>
        <v>517.80000000000007</v>
      </c>
      <c r="L34" s="230">
        <f t="shared" ref="L34:L44" si="7">IF(H34&gt;0, D34*H34*$L$3, 0)</f>
        <v>0</v>
      </c>
    </row>
    <row r="35" spans="1:67" ht="14.25" x14ac:dyDescent="0.2">
      <c r="A35" s="485"/>
      <c r="B35" s="44" t="s">
        <v>44</v>
      </c>
      <c r="C35" s="281" t="s">
        <v>45</v>
      </c>
      <c r="D35" s="302"/>
      <c r="E35" s="235">
        <f t="shared" si="6"/>
        <v>3.6666000000000003</v>
      </c>
      <c r="F35" s="235">
        <f t="shared" ref="F35:F44" si="8">IF( $F$3&gt;0,  E35*$F$3,)</f>
        <v>4.0332600000000003</v>
      </c>
      <c r="G35" s="235">
        <v>5.82</v>
      </c>
      <c r="H35" s="303"/>
      <c r="I35" s="221">
        <f>D35*E35*I3</f>
        <v>0</v>
      </c>
      <c r="J35" s="221">
        <f t="shared" ref="J35:J44" si="9">D35*F35*$J$3</f>
        <v>0</v>
      </c>
      <c r="K35" s="235">
        <f>D35*G35*K3</f>
        <v>0</v>
      </c>
      <c r="L35" s="230">
        <f t="shared" si="7"/>
        <v>0</v>
      </c>
    </row>
    <row r="36" spans="1:67" ht="14.25" x14ac:dyDescent="0.2">
      <c r="A36" s="485"/>
      <c r="B36" s="44" t="s">
        <v>46</v>
      </c>
      <c r="C36" s="281" t="s">
        <v>47</v>
      </c>
      <c r="D36" s="302"/>
      <c r="E36" s="235">
        <f t="shared" si="6"/>
        <v>1.8900000000000001</v>
      </c>
      <c r="F36" s="235">
        <f t="shared" si="8"/>
        <v>2.0790000000000002</v>
      </c>
      <c r="G36" s="235">
        <v>3</v>
      </c>
      <c r="H36" s="303"/>
      <c r="I36" s="221">
        <f>D36*E36*I3</f>
        <v>0</v>
      </c>
      <c r="J36" s="221">
        <f t="shared" si="9"/>
        <v>0</v>
      </c>
      <c r="K36" s="235">
        <f>D36*G36*K3</f>
        <v>0</v>
      </c>
      <c r="L36" s="230">
        <f t="shared" si="7"/>
        <v>0</v>
      </c>
    </row>
    <row r="37" spans="1:67" ht="14.25" x14ac:dyDescent="0.2">
      <c r="A37" s="485"/>
      <c r="B37" s="44" t="s">
        <v>48</v>
      </c>
      <c r="C37" s="281" t="s">
        <v>49</v>
      </c>
      <c r="D37" s="302"/>
      <c r="E37" s="235">
        <f t="shared" si="6"/>
        <v>4.9644000000000004</v>
      </c>
      <c r="F37" s="235">
        <f t="shared" si="8"/>
        <v>5.460840000000001</v>
      </c>
      <c r="G37" s="235">
        <v>7.88</v>
      </c>
      <c r="H37" s="303"/>
      <c r="I37" s="221">
        <f>D37*E37*I3</f>
        <v>0</v>
      </c>
      <c r="J37" s="221">
        <f t="shared" si="9"/>
        <v>0</v>
      </c>
      <c r="K37" s="235">
        <f>D37*G37*K3</f>
        <v>0</v>
      </c>
      <c r="L37" s="230">
        <f t="shared" si="7"/>
        <v>0</v>
      </c>
    </row>
    <row r="38" spans="1:67" ht="14.25" x14ac:dyDescent="0.2">
      <c r="A38" s="485"/>
      <c r="B38" s="45" t="s">
        <v>50</v>
      </c>
      <c r="C38" s="284">
        <v>87205</v>
      </c>
      <c r="D38" s="302"/>
      <c r="E38" s="235">
        <f t="shared" si="6"/>
        <v>3.6666000000000003</v>
      </c>
      <c r="F38" s="235">
        <f t="shared" si="8"/>
        <v>4.0332600000000003</v>
      </c>
      <c r="G38" s="235">
        <v>5.82</v>
      </c>
      <c r="H38" s="303"/>
      <c r="I38" s="221">
        <f>D38*E38*I3</f>
        <v>0</v>
      </c>
      <c r="J38" s="221">
        <f t="shared" si="9"/>
        <v>0</v>
      </c>
      <c r="K38" s="235">
        <f>D38*G38*K3</f>
        <v>0</v>
      </c>
      <c r="L38" s="230">
        <f t="shared" si="7"/>
        <v>0</v>
      </c>
    </row>
    <row r="39" spans="1:67" ht="14.25" x14ac:dyDescent="0.2">
      <c r="A39" s="485"/>
      <c r="B39" s="46" t="s">
        <v>51</v>
      </c>
      <c r="C39" s="285">
        <v>81003</v>
      </c>
      <c r="D39" s="302">
        <v>3000</v>
      </c>
      <c r="E39" s="235">
        <f t="shared" si="6"/>
        <v>1.9278</v>
      </c>
      <c r="F39" s="235">
        <f t="shared" si="8"/>
        <v>2.1205799999999999</v>
      </c>
      <c r="G39" s="235">
        <v>3.06</v>
      </c>
      <c r="H39" s="303"/>
      <c r="I39" s="221">
        <f>D39*E39*I3</f>
        <v>1735.0199999999998</v>
      </c>
      <c r="J39" s="221">
        <f t="shared" si="9"/>
        <v>636.17399999999998</v>
      </c>
      <c r="K39" s="235">
        <f>D39*G39*K3</f>
        <v>1836</v>
      </c>
      <c r="L39" s="230">
        <f t="shared" si="7"/>
        <v>0</v>
      </c>
    </row>
    <row r="40" spans="1:67" ht="14.25" x14ac:dyDescent="0.2">
      <c r="A40" s="485"/>
      <c r="B40" s="47" t="s">
        <v>52</v>
      </c>
      <c r="C40" s="281" t="s">
        <v>53</v>
      </c>
      <c r="D40" s="302"/>
      <c r="E40" s="235">
        <f t="shared" si="6"/>
        <v>2.016</v>
      </c>
      <c r="F40" s="235">
        <f t="shared" si="8"/>
        <v>2.2176</v>
      </c>
      <c r="G40" s="235">
        <v>3.2</v>
      </c>
      <c r="H40" s="303"/>
      <c r="I40" s="221">
        <f>D40*E40*I3</f>
        <v>0</v>
      </c>
      <c r="J40" s="221">
        <f t="shared" si="9"/>
        <v>0</v>
      </c>
      <c r="K40" s="235">
        <f>D40*G40*K3</f>
        <v>0</v>
      </c>
      <c r="L40" s="230">
        <f t="shared" si="7"/>
        <v>0</v>
      </c>
    </row>
    <row r="41" spans="1:67" ht="14.25" x14ac:dyDescent="0.2">
      <c r="A41" s="485"/>
      <c r="B41" s="47" t="s">
        <v>54</v>
      </c>
      <c r="C41" s="281" t="s">
        <v>55</v>
      </c>
      <c r="D41" s="302"/>
      <c r="E41" s="235">
        <f t="shared" si="6"/>
        <v>9.0783000000000005</v>
      </c>
      <c r="F41" s="235">
        <f t="shared" si="8"/>
        <v>9.9861300000000011</v>
      </c>
      <c r="G41" s="235">
        <v>14.41</v>
      </c>
      <c r="H41" s="303"/>
      <c r="I41" s="221">
        <f>D41*E41*I3</f>
        <v>0</v>
      </c>
      <c r="J41" s="221">
        <f t="shared" si="9"/>
        <v>0</v>
      </c>
      <c r="K41" s="235">
        <f>D41*G41*K3</f>
        <v>0</v>
      </c>
      <c r="L41" s="230">
        <f t="shared" si="7"/>
        <v>0</v>
      </c>
    </row>
    <row r="42" spans="1:67" ht="14.25" x14ac:dyDescent="0.2">
      <c r="A42" s="485"/>
      <c r="B42" s="44" t="s">
        <v>56</v>
      </c>
      <c r="C42" s="281" t="s">
        <v>57</v>
      </c>
      <c r="D42" s="302">
        <v>100</v>
      </c>
      <c r="E42" s="235">
        <f t="shared" si="6"/>
        <v>7.6355999999999993</v>
      </c>
      <c r="F42" s="235">
        <f t="shared" si="8"/>
        <v>8.3991600000000002</v>
      </c>
      <c r="G42" s="235">
        <v>12.12</v>
      </c>
      <c r="H42" s="303"/>
      <c r="I42" s="221">
        <f>D42*E42*I3</f>
        <v>229.06799999999998</v>
      </c>
      <c r="J42" s="221">
        <f t="shared" si="9"/>
        <v>83.991600000000005</v>
      </c>
      <c r="K42" s="235">
        <f>D42*G42*K3</f>
        <v>242.4</v>
      </c>
      <c r="L42" s="230">
        <f t="shared" si="7"/>
        <v>0</v>
      </c>
    </row>
    <row r="43" spans="1:67" ht="14.25" x14ac:dyDescent="0.2">
      <c r="A43" s="485"/>
      <c r="B43" s="48" t="s">
        <v>58</v>
      </c>
      <c r="C43" s="286" t="s">
        <v>59</v>
      </c>
      <c r="D43" s="302"/>
      <c r="E43" s="235">
        <f t="shared" si="6"/>
        <v>11.780999999999999</v>
      </c>
      <c r="F43" s="235">
        <f t="shared" si="8"/>
        <v>12.959099999999999</v>
      </c>
      <c r="G43" s="235">
        <v>18.7</v>
      </c>
      <c r="H43" s="303"/>
      <c r="I43" s="221">
        <f>D43*E43*I3</f>
        <v>0</v>
      </c>
      <c r="J43" s="221">
        <f t="shared" si="9"/>
        <v>0</v>
      </c>
      <c r="K43" s="235">
        <f>D43*G43*K3</f>
        <v>0</v>
      </c>
      <c r="L43" s="230">
        <f t="shared" si="7"/>
        <v>0</v>
      </c>
    </row>
    <row r="44" spans="1:67" ht="14.25" x14ac:dyDescent="0.2">
      <c r="A44" s="486"/>
      <c r="B44" s="47" t="s">
        <v>60</v>
      </c>
      <c r="C44" s="281" t="s">
        <v>84</v>
      </c>
      <c r="D44" s="302">
        <v>50</v>
      </c>
      <c r="E44" s="235">
        <f t="shared" si="6"/>
        <v>12.436199999999999</v>
      </c>
      <c r="F44" s="235">
        <f t="shared" si="8"/>
        <v>13.679820000000001</v>
      </c>
      <c r="G44" s="235">
        <v>19.739999999999998</v>
      </c>
      <c r="H44" s="303"/>
      <c r="I44" s="221">
        <f>D44*E44*I3</f>
        <v>186.54299999999998</v>
      </c>
      <c r="J44" s="221">
        <f t="shared" si="9"/>
        <v>68.399100000000018</v>
      </c>
      <c r="K44" s="235">
        <f>D44*G44*K3</f>
        <v>197.39999999999998</v>
      </c>
      <c r="L44" s="230">
        <f t="shared" si="7"/>
        <v>0</v>
      </c>
    </row>
    <row r="45" spans="1:67" ht="15" thickBot="1" x14ac:dyDescent="0.25">
      <c r="A45" s="415" t="s">
        <v>103</v>
      </c>
      <c r="B45" s="416"/>
      <c r="C45" s="417"/>
      <c r="D45" s="49">
        <f>SUM(D34:D44)</f>
        <v>3450</v>
      </c>
      <c r="E45" s="418"/>
      <c r="F45" s="419"/>
      <c r="G45" s="420"/>
      <c r="H45" s="50"/>
      <c r="I45" s="305">
        <f>SUM(I34:I44)</f>
        <v>2639.9519999999998</v>
      </c>
      <c r="J45" s="305">
        <f>SUM(J34:J44)</f>
        <v>967.98239999999998</v>
      </c>
      <c r="K45" s="305">
        <f>SUM(K34:K44)</f>
        <v>2793.6000000000004</v>
      </c>
      <c r="L45" s="305">
        <f>IF(SUM(L34:L44)&gt;0,SUM(L34:L44),(0))</f>
        <v>0</v>
      </c>
      <c r="M45" s="141"/>
      <c r="N45" s="141"/>
      <c r="O45" s="141"/>
      <c r="P45" s="141"/>
      <c r="Q45" s="141"/>
      <c r="R45" s="141"/>
      <c r="S45" s="141"/>
      <c r="T45" s="141"/>
      <c r="U45" s="141"/>
      <c r="V45" s="141"/>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row>
    <row r="46" spans="1:67" s="95" customFormat="1" ht="15" x14ac:dyDescent="0.25">
      <c r="A46" s="51" t="s">
        <v>61</v>
      </c>
      <c r="B46" s="52"/>
      <c r="C46" s="53"/>
      <c r="D46" s="53"/>
      <c r="E46" s="467"/>
      <c r="F46" s="467"/>
      <c r="G46" s="467"/>
      <c r="H46" s="467"/>
      <c r="I46" s="54"/>
      <c r="J46" s="54"/>
      <c r="K46" s="54"/>
      <c r="L46" s="55"/>
      <c r="M46" s="142"/>
      <c r="N46" s="142"/>
      <c r="O46" s="142"/>
      <c r="P46" s="142"/>
      <c r="Q46" s="142"/>
      <c r="R46" s="142"/>
      <c r="S46" s="142"/>
      <c r="T46" s="142"/>
      <c r="U46" s="142"/>
      <c r="V46" s="142"/>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row>
    <row r="47" spans="1:67" ht="28.5" x14ac:dyDescent="0.2">
      <c r="A47" s="487"/>
      <c r="B47" s="39" t="s">
        <v>105</v>
      </c>
      <c r="C47" s="287" t="s">
        <v>62</v>
      </c>
      <c r="D47" s="302"/>
      <c r="E47" s="309">
        <v>32.229999999999997</v>
      </c>
      <c r="F47" s="309"/>
      <c r="G47" s="310">
        <v>32.229999999999997</v>
      </c>
      <c r="H47" s="303"/>
      <c r="I47" s="221">
        <f>D47*E47*I3</f>
        <v>0</v>
      </c>
      <c r="J47" s="221">
        <f>D47*F47*$J$3</f>
        <v>0</v>
      </c>
      <c r="K47" s="240">
        <f>D47*G47*K3</f>
        <v>0</v>
      </c>
      <c r="L47" s="230">
        <f t="shared" ref="L47:L59" si="10">IF(H47&gt;0, D47*H7*$L$3, 0)</f>
        <v>0</v>
      </c>
    </row>
    <row r="48" spans="1:67" ht="28.5" x14ac:dyDescent="0.2">
      <c r="A48" s="488"/>
      <c r="B48" s="39" t="s">
        <v>63</v>
      </c>
      <c r="C48" s="287" t="s">
        <v>64</v>
      </c>
      <c r="D48" s="302"/>
      <c r="E48" s="309">
        <v>30.46</v>
      </c>
      <c r="F48" s="309"/>
      <c r="G48" s="310">
        <v>30.46</v>
      </c>
      <c r="H48" s="303"/>
      <c r="I48" s="221">
        <f>D48*E48*I3</f>
        <v>0</v>
      </c>
      <c r="J48" s="221">
        <f t="shared" ref="J48:J59" si="11">D48*F48*$J$3</f>
        <v>0</v>
      </c>
      <c r="K48" s="240">
        <f>D48*G48*K3</f>
        <v>0</v>
      </c>
      <c r="L48" s="230">
        <f t="shared" si="10"/>
        <v>0</v>
      </c>
    </row>
    <row r="49" spans="1:67" ht="14.25" x14ac:dyDescent="0.2">
      <c r="A49" s="488"/>
      <c r="B49" s="39" t="s">
        <v>65</v>
      </c>
      <c r="C49" s="287" t="s">
        <v>66</v>
      </c>
      <c r="D49" s="302"/>
      <c r="E49" s="309">
        <v>51.06</v>
      </c>
      <c r="F49" s="309"/>
      <c r="G49" s="235">
        <v>51.06</v>
      </c>
      <c r="H49" s="303"/>
      <c r="I49" s="221">
        <f>D49*E49*I3</f>
        <v>0</v>
      </c>
      <c r="J49" s="221">
        <f t="shared" si="11"/>
        <v>0</v>
      </c>
      <c r="K49" s="241">
        <f>D49*G49*K3</f>
        <v>0</v>
      </c>
      <c r="L49" s="230">
        <f t="shared" si="10"/>
        <v>0</v>
      </c>
    </row>
    <row r="50" spans="1:67" ht="14.25" x14ac:dyDescent="0.2">
      <c r="A50" s="488"/>
      <c r="B50" s="57" t="s">
        <v>67</v>
      </c>
      <c r="C50" s="288" t="s">
        <v>68</v>
      </c>
      <c r="D50" s="302">
        <v>100</v>
      </c>
      <c r="E50" s="309">
        <v>24.22</v>
      </c>
      <c r="F50" s="309"/>
      <c r="G50" s="235">
        <v>24.22</v>
      </c>
      <c r="H50" s="303"/>
      <c r="I50" s="221">
        <f>D50*E50*I3</f>
        <v>726.6</v>
      </c>
      <c r="J50" s="221">
        <f t="shared" si="11"/>
        <v>0</v>
      </c>
      <c r="K50" s="241">
        <f>D50*G50*K3</f>
        <v>484.40000000000003</v>
      </c>
      <c r="L50" s="230">
        <f t="shared" si="10"/>
        <v>0</v>
      </c>
    </row>
    <row r="51" spans="1:67" ht="14.25" x14ac:dyDescent="0.2">
      <c r="A51" s="488"/>
      <c r="B51" s="39" t="s">
        <v>85</v>
      </c>
      <c r="C51" s="288" t="s">
        <v>69</v>
      </c>
      <c r="D51" s="302"/>
      <c r="E51" s="309">
        <v>59.71</v>
      </c>
      <c r="F51" s="309"/>
      <c r="G51" s="235">
        <v>59.71</v>
      </c>
      <c r="H51" s="303"/>
      <c r="I51" s="221">
        <f>D51*E51*I3</f>
        <v>0</v>
      </c>
      <c r="J51" s="221">
        <f t="shared" si="11"/>
        <v>0</v>
      </c>
      <c r="K51" s="241">
        <f>D51*G51*K3</f>
        <v>0</v>
      </c>
      <c r="L51" s="230">
        <f t="shared" si="10"/>
        <v>0</v>
      </c>
    </row>
    <row r="52" spans="1:67" ht="28.5" x14ac:dyDescent="0.2">
      <c r="A52" s="488"/>
      <c r="B52" s="39" t="s">
        <v>70</v>
      </c>
      <c r="C52" s="288" t="s">
        <v>71</v>
      </c>
      <c r="D52" s="302"/>
      <c r="E52" s="309">
        <v>119.42</v>
      </c>
      <c r="F52" s="309"/>
      <c r="G52" s="235">
        <v>119.42</v>
      </c>
      <c r="H52" s="303"/>
      <c r="I52" s="221">
        <f>D52*E52*I3</f>
        <v>0</v>
      </c>
      <c r="J52" s="221">
        <f t="shared" si="11"/>
        <v>0</v>
      </c>
      <c r="K52" s="241">
        <f>D52*G52*K3</f>
        <v>0</v>
      </c>
      <c r="L52" s="230">
        <f t="shared" si="10"/>
        <v>0</v>
      </c>
    </row>
    <row r="53" spans="1:67" ht="28.5" x14ac:dyDescent="0.2">
      <c r="A53" s="488"/>
      <c r="B53" s="39" t="s">
        <v>72</v>
      </c>
      <c r="C53" s="288" t="s">
        <v>73</v>
      </c>
      <c r="D53" s="302"/>
      <c r="E53" s="309">
        <v>119.42</v>
      </c>
      <c r="F53" s="309"/>
      <c r="G53" s="235">
        <v>119.42</v>
      </c>
      <c r="H53" s="303"/>
      <c r="I53" s="221">
        <f>D53*E53*I3</f>
        <v>0</v>
      </c>
      <c r="J53" s="221">
        <f t="shared" si="11"/>
        <v>0</v>
      </c>
      <c r="K53" s="241">
        <f>D53*G53*K3</f>
        <v>0</v>
      </c>
      <c r="L53" s="230">
        <f t="shared" si="10"/>
        <v>0</v>
      </c>
    </row>
    <row r="54" spans="1:67" ht="14.25" x14ac:dyDescent="0.2">
      <c r="A54" s="488"/>
      <c r="B54" s="39" t="s">
        <v>74</v>
      </c>
      <c r="C54" s="288" t="s">
        <v>75</v>
      </c>
      <c r="D54" s="302"/>
      <c r="E54" s="309">
        <v>24.22</v>
      </c>
      <c r="F54" s="309"/>
      <c r="G54" s="235">
        <v>24.22</v>
      </c>
      <c r="H54" s="303"/>
      <c r="I54" s="221">
        <f>D54*E54*I3</f>
        <v>0</v>
      </c>
      <c r="J54" s="221">
        <f t="shared" si="11"/>
        <v>0</v>
      </c>
      <c r="K54" s="241">
        <f>D54*G54*K3</f>
        <v>0</v>
      </c>
      <c r="L54" s="230">
        <f t="shared" si="10"/>
        <v>0</v>
      </c>
    </row>
    <row r="55" spans="1:67" ht="14.25" x14ac:dyDescent="0.2">
      <c r="A55" s="488"/>
      <c r="B55" s="39" t="s">
        <v>76</v>
      </c>
      <c r="C55" s="281" t="s">
        <v>77</v>
      </c>
      <c r="D55" s="302">
        <v>100</v>
      </c>
      <c r="E55" s="309">
        <v>149.86000000000001</v>
      </c>
      <c r="F55" s="309"/>
      <c r="G55" s="310">
        <v>149.86000000000001</v>
      </c>
      <c r="H55" s="303"/>
      <c r="I55" s="221">
        <f>D55*E55*I3</f>
        <v>4495.8</v>
      </c>
      <c r="J55" s="221">
        <f t="shared" si="11"/>
        <v>0</v>
      </c>
      <c r="K55" s="241">
        <f>D55*G55*K3</f>
        <v>2997.2000000000007</v>
      </c>
      <c r="L55" s="230">
        <f t="shared" si="10"/>
        <v>0</v>
      </c>
    </row>
    <row r="56" spans="1:67" ht="28.5" x14ac:dyDescent="0.2">
      <c r="A56" s="488"/>
      <c r="B56" s="32" t="s">
        <v>78</v>
      </c>
      <c r="C56" s="281" t="s">
        <v>82</v>
      </c>
      <c r="D56" s="302"/>
      <c r="E56" s="235">
        <f>G56*0.63</f>
        <v>15.8004</v>
      </c>
      <c r="F56" s="235"/>
      <c r="G56" s="235">
        <v>25.08</v>
      </c>
      <c r="H56" s="303"/>
      <c r="I56" s="221">
        <f>D56*E56*I3</f>
        <v>0</v>
      </c>
      <c r="J56" s="221">
        <f t="shared" si="11"/>
        <v>0</v>
      </c>
      <c r="K56" s="241">
        <f>D56*G56*K3</f>
        <v>0</v>
      </c>
      <c r="L56" s="230">
        <f t="shared" si="10"/>
        <v>0</v>
      </c>
    </row>
    <row r="57" spans="1:67" ht="28.5" x14ac:dyDescent="0.2">
      <c r="A57" s="488"/>
      <c r="B57" s="32" t="s">
        <v>83</v>
      </c>
      <c r="C57" s="285">
        <v>90461</v>
      </c>
      <c r="D57" s="302"/>
      <c r="E57" s="235">
        <f>G57*0.63</f>
        <v>7.9001999999999999</v>
      </c>
      <c r="F57" s="235"/>
      <c r="G57" s="235">
        <v>12.54</v>
      </c>
      <c r="H57" s="303"/>
      <c r="I57" s="221">
        <f>D57*E57*I3</f>
        <v>0</v>
      </c>
      <c r="J57" s="221">
        <f t="shared" si="11"/>
        <v>0</v>
      </c>
      <c r="K57" s="241">
        <f>D57*G57*K3</f>
        <v>0</v>
      </c>
      <c r="L57" s="230">
        <f t="shared" si="10"/>
        <v>0</v>
      </c>
    </row>
    <row r="58" spans="1:67" ht="14.25" x14ac:dyDescent="0.2">
      <c r="A58" s="488"/>
      <c r="B58" s="32" t="s">
        <v>79</v>
      </c>
      <c r="C58" s="285">
        <v>90471</v>
      </c>
      <c r="D58" s="302"/>
      <c r="E58" s="235">
        <f>G58*0.63</f>
        <v>15.8004</v>
      </c>
      <c r="F58" s="235"/>
      <c r="G58" s="235">
        <v>25.08</v>
      </c>
      <c r="H58" s="303"/>
      <c r="I58" s="221">
        <f>D58*E58*I3</f>
        <v>0</v>
      </c>
      <c r="J58" s="221">
        <f t="shared" si="11"/>
        <v>0</v>
      </c>
      <c r="K58" s="241">
        <f>D58*G58*K3</f>
        <v>0</v>
      </c>
      <c r="L58" s="230">
        <f t="shared" si="10"/>
        <v>0</v>
      </c>
    </row>
    <row r="59" spans="1:67" ht="28.5" x14ac:dyDescent="0.2">
      <c r="A59" s="489"/>
      <c r="B59" s="32" t="s">
        <v>80</v>
      </c>
      <c r="C59" s="285">
        <v>90472</v>
      </c>
      <c r="D59" s="302">
        <v>10</v>
      </c>
      <c r="E59" s="235">
        <f>G59*0.63</f>
        <v>7.9001999999999999</v>
      </c>
      <c r="F59" s="235"/>
      <c r="G59" s="235">
        <v>12.54</v>
      </c>
      <c r="H59" s="303"/>
      <c r="I59" s="221">
        <f>D59*E59*I3</f>
        <v>23.700599999999998</v>
      </c>
      <c r="J59" s="221">
        <f t="shared" si="11"/>
        <v>0</v>
      </c>
      <c r="K59" s="241">
        <f>D59*G59*K3</f>
        <v>25.08</v>
      </c>
      <c r="L59" s="230">
        <f t="shared" si="10"/>
        <v>0</v>
      </c>
    </row>
    <row r="60" spans="1:67" ht="15" x14ac:dyDescent="0.25">
      <c r="A60" s="58" t="s">
        <v>104</v>
      </c>
      <c r="B60" s="59"/>
      <c r="C60" s="60"/>
      <c r="D60" s="49">
        <f>SUM(D47:D59)</f>
        <v>210</v>
      </c>
      <c r="E60" s="61"/>
      <c r="F60" s="61"/>
      <c r="G60" s="61"/>
      <c r="H60" s="62"/>
      <c r="I60" s="242">
        <f>SUM(I47:I59)</f>
        <v>5246.1006000000007</v>
      </c>
      <c r="J60" s="243">
        <f>SUM(J47:J59)</f>
        <v>0</v>
      </c>
      <c r="K60" s="237">
        <f>SUM(K47:K59)</f>
        <v>3506.6800000000007</v>
      </c>
      <c r="L60" s="243">
        <f>IF(SUM(L47:L59)&gt;0,SUM(L47:L59),(0))</f>
        <v>0</v>
      </c>
      <c r="M60" s="142"/>
      <c r="N60" s="142"/>
      <c r="O60" s="142"/>
      <c r="P60" s="142"/>
      <c r="Q60" s="142"/>
      <c r="R60" s="142"/>
      <c r="S60" s="142"/>
      <c r="T60" s="142"/>
      <c r="U60" s="142"/>
      <c r="V60" s="142"/>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row>
    <row r="61" spans="1:67" s="93" customFormat="1" ht="15.75" thickBot="1" x14ac:dyDescent="0.3">
      <c r="A61" s="63" t="s">
        <v>178</v>
      </c>
      <c r="B61" s="64"/>
      <c r="C61" s="65"/>
      <c r="D61" s="464"/>
      <c r="E61" s="465"/>
      <c r="F61" s="465"/>
      <c r="G61" s="465"/>
      <c r="H61" s="466"/>
      <c r="I61" s="244">
        <f>SUM(I60+I45+I32+I14)</f>
        <v>76301.614499999996</v>
      </c>
      <c r="J61" s="245">
        <f>J60+J45+J32+J14</f>
        <v>26053.688430000002</v>
      </c>
      <c r="K61" s="244">
        <f>SUM(K60+K45+K32+K14)</f>
        <v>78697.7</v>
      </c>
      <c r="L61" s="245">
        <f>L60+L45+L32+L14</f>
        <v>0</v>
      </c>
      <c r="M61" s="142"/>
      <c r="N61" s="142"/>
      <c r="O61" s="142"/>
      <c r="P61" s="142"/>
      <c r="Q61" s="142"/>
      <c r="R61" s="142"/>
      <c r="S61" s="142"/>
      <c r="T61" s="142"/>
      <c r="U61" s="142"/>
      <c r="V61" s="142"/>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row>
    <row r="62" spans="1:67" ht="27.75" customHeight="1" thickBot="1" x14ac:dyDescent="0.3">
      <c r="A62" s="408" t="s">
        <v>116</v>
      </c>
      <c r="B62" s="409"/>
      <c r="C62" s="409"/>
      <c r="D62" s="409"/>
      <c r="E62" s="409"/>
      <c r="F62" s="409"/>
      <c r="G62" s="409"/>
      <c r="H62" s="409"/>
      <c r="I62" s="409"/>
      <c r="J62" s="409"/>
      <c r="K62" s="410"/>
      <c r="L62" s="169">
        <f>I61+J61+K61+L61</f>
        <v>181053.00293000002</v>
      </c>
    </row>
    <row r="63" spans="1:67" ht="34.5" customHeight="1" thickBot="1" x14ac:dyDescent="0.4">
      <c r="A63" s="421" t="s">
        <v>93</v>
      </c>
      <c r="B63" s="422"/>
      <c r="C63" s="422"/>
      <c r="D63" s="422"/>
      <c r="E63" s="422"/>
      <c r="F63" s="422"/>
      <c r="G63" s="423"/>
      <c r="H63" s="66" t="s">
        <v>159</v>
      </c>
      <c r="I63" s="67"/>
      <c r="J63" s="67"/>
      <c r="K63" s="67"/>
      <c r="L63" s="68"/>
    </row>
    <row r="64" spans="1:67" ht="37.5" customHeight="1" x14ac:dyDescent="0.3">
      <c r="A64" s="69"/>
      <c r="B64" s="70"/>
      <c r="C64" s="70"/>
      <c r="D64" s="70"/>
      <c r="E64" s="70"/>
      <c r="F64" s="70"/>
      <c r="G64" s="71"/>
      <c r="H64" s="170"/>
      <c r="I64" s="521" t="s">
        <v>132</v>
      </c>
      <c r="J64" s="522"/>
      <c r="K64" s="171">
        <f>K61*0.7</f>
        <v>55088.389999999992</v>
      </c>
      <c r="L64" s="172"/>
    </row>
    <row r="65" spans="1:12" ht="43.5" customHeight="1" thickBot="1" x14ac:dyDescent="0.35">
      <c r="A65" s="405" t="s">
        <v>91</v>
      </c>
      <c r="B65" s="406"/>
      <c r="C65" s="406"/>
      <c r="D65" s="406"/>
      <c r="E65" s="406"/>
      <c r="F65" s="406"/>
      <c r="G65" s="407"/>
      <c r="H65" s="173"/>
      <c r="I65" s="512" t="s">
        <v>131</v>
      </c>
      <c r="J65" s="513"/>
      <c r="K65" s="174">
        <f>K61*0.3</f>
        <v>23609.309999999998</v>
      </c>
      <c r="L65" s="175"/>
    </row>
    <row r="66" spans="1:12" ht="50.25" customHeight="1" thickBot="1" x14ac:dyDescent="0.3">
      <c r="A66" s="405" t="s">
        <v>95</v>
      </c>
      <c r="B66" s="406"/>
      <c r="C66" s="406"/>
      <c r="D66" s="406"/>
      <c r="E66" s="406"/>
      <c r="F66" s="406"/>
      <c r="G66" s="407"/>
      <c r="H66" s="506" t="s">
        <v>137</v>
      </c>
      <c r="I66" s="515" t="s">
        <v>106</v>
      </c>
      <c r="J66" s="516"/>
      <c r="K66" s="176">
        <v>7.0000000000000007E-2</v>
      </c>
      <c r="L66" s="177">
        <f>-K66*I61</f>
        <v>-5341.1130149999999</v>
      </c>
    </row>
    <row r="67" spans="1:12" ht="16.5" customHeight="1" thickBot="1" x14ac:dyDescent="0.3">
      <c r="A67" s="445" t="s">
        <v>179</v>
      </c>
      <c r="B67" s="446"/>
      <c r="C67" s="446"/>
      <c r="D67" s="446"/>
      <c r="E67" s="446"/>
      <c r="F67" s="446"/>
      <c r="G67" s="447"/>
      <c r="H67" s="514"/>
      <c r="I67" s="517" t="s">
        <v>108</v>
      </c>
      <c r="J67" s="518"/>
      <c r="K67" s="178">
        <v>7.0000000000000007E-2</v>
      </c>
      <c r="L67" s="179">
        <f>-K67*K61</f>
        <v>-5508.8389999999999</v>
      </c>
    </row>
    <row r="68" spans="1:12" ht="53.25" customHeight="1" thickBot="1" x14ac:dyDescent="0.3">
      <c r="A68" s="445" t="s">
        <v>182</v>
      </c>
      <c r="B68" s="446"/>
      <c r="C68" s="446"/>
      <c r="D68" s="446"/>
      <c r="E68" s="446"/>
      <c r="F68" s="446"/>
      <c r="G68" s="447"/>
      <c r="H68" s="514"/>
      <c r="I68" s="519" t="s">
        <v>107</v>
      </c>
      <c r="J68" s="520"/>
      <c r="K68" s="73">
        <v>7.0000000000000007E-2</v>
      </c>
      <c r="L68" s="180">
        <f>-K68*J61</f>
        <v>-1823.7581901000003</v>
      </c>
    </row>
    <row r="69" spans="1:12" ht="84.75" customHeight="1" thickBot="1" x14ac:dyDescent="0.3">
      <c r="A69" s="426" t="s">
        <v>109</v>
      </c>
      <c r="B69" s="427"/>
      <c r="C69" s="427"/>
      <c r="D69" s="427"/>
      <c r="E69" s="427"/>
      <c r="F69" s="427"/>
      <c r="G69" s="428"/>
      <c r="H69" s="127" t="s">
        <v>145</v>
      </c>
      <c r="I69" s="508" t="s">
        <v>141</v>
      </c>
      <c r="J69" s="509"/>
      <c r="K69" s="72">
        <v>0.33</v>
      </c>
      <c r="L69" s="181">
        <f>-K69*L61</f>
        <v>0</v>
      </c>
    </row>
    <row r="70" spans="1:12" ht="69" customHeight="1" thickBot="1" x14ac:dyDescent="0.3">
      <c r="A70" s="434" t="s">
        <v>110</v>
      </c>
      <c r="B70" s="435"/>
      <c r="C70" s="435"/>
      <c r="D70" s="435"/>
      <c r="E70" s="435"/>
      <c r="F70" s="435"/>
      <c r="G70" s="436"/>
      <c r="H70" s="128" t="s">
        <v>146</v>
      </c>
      <c r="I70" s="510" t="s">
        <v>122</v>
      </c>
      <c r="J70" s="511"/>
      <c r="K70" s="73">
        <v>0.33</v>
      </c>
      <c r="L70" s="182">
        <f>-K65*K70</f>
        <v>-7791.0722999999998</v>
      </c>
    </row>
    <row r="71" spans="1:12" ht="59.25" customHeight="1" x14ac:dyDescent="0.25">
      <c r="A71" s="497"/>
      <c r="B71" s="497"/>
      <c r="C71" s="497"/>
      <c r="D71" s="497"/>
      <c r="E71" s="497"/>
      <c r="F71" s="497"/>
      <c r="G71" s="497"/>
      <c r="H71" s="506" t="s">
        <v>113</v>
      </c>
      <c r="I71" s="498" t="s">
        <v>112</v>
      </c>
      <c r="J71" s="499"/>
      <c r="K71" s="76">
        <v>0.2</v>
      </c>
      <c r="L71" s="491">
        <f>-K71*K72*I3*D14</f>
        <v>-3599.9999999999995</v>
      </c>
    </row>
    <row r="72" spans="1:12" ht="73.5" customHeight="1" thickBot="1" x14ac:dyDescent="0.3">
      <c r="A72" s="74"/>
      <c r="B72" s="74"/>
      <c r="C72" s="74"/>
      <c r="D72" s="74"/>
      <c r="E72" s="88"/>
      <c r="F72" s="87"/>
      <c r="G72" s="87"/>
      <c r="H72" s="507"/>
      <c r="I72" s="493" t="s">
        <v>124</v>
      </c>
      <c r="J72" s="494"/>
      <c r="K72" s="77">
        <v>15</v>
      </c>
      <c r="L72" s="492"/>
    </row>
    <row r="73" spans="1:12" ht="39.75" customHeight="1" thickBot="1" x14ac:dyDescent="0.25">
      <c r="A73" s="74"/>
      <c r="B73" s="74"/>
      <c r="C73" s="74"/>
      <c r="D73" s="74"/>
      <c r="E73" s="88"/>
      <c r="F73" s="88"/>
      <c r="G73" s="88"/>
      <c r="H73" s="500" t="s">
        <v>118</v>
      </c>
      <c r="I73" s="501"/>
      <c r="J73" s="501"/>
      <c r="K73" s="502"/>
      <c r="L73" s="183">
        <f>SUM(L62,L66:L70)</f>
        <v>160588.22042490001</v>
      </c>
    </row>
    <row r="74" spans="1:12" ht="18.75" thickBot="1" x14ac:dyDescent="0.25">
      <c r="A74" s="74"/>
      <c r="B74" s="74"/>
      <c r="C74" s="74"/>
      <c r="D74" s="74"/>
      <c r="E74" s="88"/>
      <c r="F74" s="88"/>
      <c r="G74" s="88"/>
      <c r="H74" s="503" t="s">
        <v>120</v>
      </c>
      <c r="I74" s="504"/>
      <c r="J74" s="504"/>
      <c r="K74" s="505"/>
      <c r="L74" s="184">
        <v>25000</v>
      </c>
    </row>
    <row r="75" spans="1:12" ht="18.75" thickBot="1" x14ac:dyDescent="0.25">
      <c r="H75" s="454" t="s">
        <v>123</v>
      </c>
      <c r="I75" s="455"/>
      <c r="J75" s="455"/>
      <c r="K75" s="456"/>
      <c r="L75" s="185">
        <f>L73-L74</f>
        <v>135588.22042490001</v>
      </c>
    </row>
  </sheetData>
  <sheetProtection password="CC18" sheet="1" objects="1" scenarios="1" selectLockedCells="1"/>
  <mergeCells count="51">
    <mergeCell ref="E33:H33"/>
    <mergeCell ref="A45:C45"/>
    <mergeCell ref="E46:H46"/>
    <mergeCell ref="D61:H61"/>
    <mergeCell ref="A26:A29"/>
    <mergeCell ref="A30:A31"/>
    <mergeCell ref="A32:C32"/>
    <mergeCell ref="E32:H32"/>
    <mergeCell ref="A4:A8"/>
    <mergeCell ref="A2:C2"/>
    <mergeCell ref="A9:A13"/>
    <mergeCell ref="A14:C14"/>
    <mergeCell ref="A15:C15"/>
    <mergeCell ref="E14:H14"/>
    <mergeCell ref="A17:L17"/>
    <mergeCell ref="I64:J64"/>
    <mergeCell ref="A18:A25"/>
    <mergeCell ref="E26:E31"/>
    <mergeCell ref="F26:F31"/>
    <mergeCell ref="G26:G31"/>
    <mergeCell ref="A34:A44"/>
    <mergeCell ref="E45:G45"/>
    <mergeCell ref="A47:A59"/>
    <mergeCell ref="A62:K62"/>
    <mergeCell ref="A63:G63"/>
    <mergeCell ref="K26:K31"/>
    <mergeCell ref="D27:D31"/>
    <mergeCell ref="I27:I31"/>
    <mergeCell ref="J27:J31"/>
    <mergeCell ref="H66:H68"/>
    <mergeCell ref="I66:J66"/>
    <mergeCell ref="A67:G67"/>
    <mergeCell ref="I67:J67"/>
    <mergeCell ref="A68:G68"/>
    <mergeCell ref="I68:J68"/>
    <mergeCell ref="L71:L72"/>
    <mergeCell ref="I72:J72"/>
    <mergeCell ref="H75:K75"/>
    <mergeCell ref="A1:H1"/>
    <mergeCell ref="A71:G71"/>
    <mergeCell ref="I71:J71"/>
    <mergeCell ref="H73:K73"/>
    <mergeCell ref="H74:K74"/>
    <mergeCell ref="H71:H72"/>
    <mergeCell ref="A69:G69"/>
    <mergeCell ref="I69:J69"/>
    <mergeCell ref="A70:G70"/>
    <mergeCell ref="I70:J70"/>
    <mergeCell ref="A65:G65"/>
    <mergeCell ref="I65:J65"/>
    <mergeCell ref="A66:G66"/>
  </mergeCells>
  <conditionalFormatting sqref="L75">
    <cfRule type="cellIs" dxfId="1" priority="1" operator="lessThan">
      <formula>0</formula>
    </cfRule>
    <cfRule type="cellIs" dxfId="0" priority="2" operator="greaterThan">
      <formula>0</formula>
    </cfRule>
  </conditionalFormatting>
  <pageMargins left="0.7" right="0.7" top="0.5" bottom="0.25" header="0.3" footer="0.2"/>
  <pageSetup scale="16" fitToHeight="0" orientation="landscape" r:id="rId1"/>
  <headerFooter>
    <oddFooter>Page &amp;P</oddFooter>
  </headerFooter>
  <rowBreaks count="1" manualBreakCount="1">
    <brk id="3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J15"/>
  <sheetViews>
    <sheetView zoomScaleNormal="100" workbookViewId="0">
      <selection activeCell="A4" sqref="A4:F15"/>
    </sheetView>
  </sheetViews>
  <sheetFormatPr defaultRowHeight="12.75" x14ac:dyDescent="0.2"/>
  <cols>
    <col min="1" max="8" width="9.140625" style="90"/>
    <col min="9" max="9" width="58.7109375" style="90" customWidth="1"/>
    <col min="10" max="16384" width="9.140625" style="90"/>
  </cols>
  <sheetData>
    <row r="3" spans="1:10" ht="13.5" thickBot="1" x14ac:dyDescent="0.25"/>
    <row r="4" spans="1:10" x14ac:dyDescent="0.2">
      <c r="A4" s="526" t="s">
        <v>165</v>
      </c>
      <c r="B4" s="527"/>
      <c r="C4" s="527"/>
      <c r="D4" s="527"/>
      <c r="E4" s="527"/>
      <c r="F4" s="528"/>
    </row>
    <row r="5" spans="1:10" x14ac:dyDescent="0.2">
      <c r="A5" s="529"/>
      <c r="B5" s="530"/>
      <c r="C5" s="530"/>
      <c r="D5" s="530"/>
      <c r="E5" s="530"/>
      <c r="F5" s="531"/>
    </row>
    <row r="6" spans="1:10" x14ac:dyDescent="0.2">
      <c r="A6" s="529"/>
      <c r="B6" s="530"/>
      <c r="C6" s="530"/>
      <c r="D6" s="530"/>
      <c r="E6" s="530"/>
      <c r="F6" s="531"/>
    </row>
    <row r="7" spans="1:10" x14ac:dyDescent="0.2">
      <c r="A7" s="529"/>
      <c r="B7" s="530"/>
      <c r="C7" s="530"/>
      <c r="D7" s="530"/>
      <c r="E7" s="530"/>
      <c r="F7" s="531"/>
    </row>
    <row r="8" spans="1:10" x14ac:dyDescent="0.2">
      <c r="A8" s="529"/>
      <c r="B8" s="530"/>
      <c r="C8" s="530"/>
      <c r="D8" s="530"/>
      <c r="E8" s="530"/>
      <c r="F8" s="531"/>
    </row>
    <row r="9" spans="1:10" x14ac:dyDescent="0.2">
      <c r="A9" s="529"/>
      <c r="B9" s="530"/>
      <c r="C9" s="530"/>
      <c r="D9" s="530"/>
      <c r="E9" s="530"/>
      <c r="F9" s="531"/>
    </row>
    <row r="10" spans="1:10" x14ac:dyDescent="0.2">
      <c r="A10" s="529"/>
      <c r="B10" s="530"/>
      <c r="C10" s="530"/>
      <c r="D10" s="530"/>
      <c r="E10" s="530"/>
      <c r="F10" s="531"/>
    </row>
    <row r="11" spans="1:10" x14ac:dyDescent="0.2">
      <c r="A11" s="529"/>
      <c r="B11" s="530"/>
      <c r="C11" s="530"/>
      <c r="D11" s="530"/>
      <c r="E11" s="530"/>
      <c r="F11" s="531"/>
    </row>
    <row r="12" spans="1:10" x14ac:dyDescent="0.2">
      <c r="A12" s="529"/>
      <c r="B12" s="530"/>
      <c r="C12" s="530"/>
      <c r="D12" s="530"/>
      <c r="E12" s="530"/>
      <c r="F12" s="531"/>
    </row>
    <row r="13" spans="1:10" x14ac:dyDescent="0.2">
      <c r="A13" s="529"/>
      <c r="B13" s="530"/>
      <c r="C13" s="530"/>
      <c r="D13" s="530"/>
      <c r="E13" s="530"/>
      <c r="F13" s="531"/>
    </row>
    <row r="14" spans="1:10" x14ac:dyDescent="0.2">
      <c r="A14" s="529"/>
      <c r="B14" s="530"/>
      <c r="C14" s="530"/>
      <c r="D14" s="530"/>
      <c r="E14" s="530"/>
      <c r="F14" s="531"/>
    </row>
    <row r="15" spans="1:10" ht="102" customHeight="1" thickBot="1" x14ac:dyDescent="0.25">
      <c r="A15" s="532"/>
      <c r="B15" s="533"/>
      <c r="C15" s="533"/>
      <c r="D15" s="533"/>
      <c r="E15" s="533"/>
      <c r="F15" s="534"/>
      <c r="I15" s="326" t="s">
        <v>94</v>
      </c>
      <c r="J15" s="327"/>
    </row>
  </sheetData>
  <sheetProtection password="CC18" sheet="1" objects="1" scenarios="1" selectLockedCells="1"/>
  <mergeCells count="1">
    <mergeCell ref="A4:F15"/>
  </mergeCells>
  <pageMargins left="0.7" right="0.7" top="0.75" bottom="0.75" header="0.3" footer="0.3"/>
  <pageSetup scale="86" fitToHeight="0" orientation="landscape" r:id="rId1"/>
  <headerFoot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B6"/>
    </sheetView>
  </sheetViews>
  <sheetFormatPr defaultRowHeight="12.75" x14ac:dyDescent="0.2"/>
  <sheetData>
    <row r="1" spans="1:4" ht="15.75" x14ac:dyDescent="0.2">
      <c r="A1" s="344"/>
      <c r="B1" s="344"/>
      <c r="C1" s="321"/>
      <c r="D1" s="319"/>
    </row>
    <row r="2" spans="1:4" ht="15" x14ac:dyDescent="0.2">
      <c r="A2" s="322"/>
      <c r="B2" s="312"/>
      <c r="C2" s="322"/>
      <c r="D2" s="324"/>
    </row>
    <row r="3" spans="1:4" ht="15.75" x14ac:dyDescent="0.2">
      <c r="A3" s="344"/>
      <c r="B3" s="344"/>
      <c r="C3" s="321"/>
      <c r="D3" s="321"/>
    </row>
    <row r="4" spans="1:4" ht="15" x14ac:dyDescent="0.2">
      <c r="A4" s="322"/>
      <c r="B4" s="312"/>
      <c r="C4" s="322"/>
      <c r="D4" s="322"/>
    </row>
    <row r="5" spans="1:4" ht="15.75" x14ac:dyDescent="0.2">
      <c r="A5" s="344"/>
      <c r="B5" s="344"/>
      <c r="C5" s="321"/>
      <c r="D5" s="321"/>
    </row>
  </sheetData>
  <mergeCells count="3">
    <mergeCell ref="A5:B5"/>
    <mergeCell ref="A3:B3"/>
    <mergeCell ref="A1:B1"/>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Table of Contents</vt:lpstr>
      <vt:lpstr>1- Instructions for Rev Proj</vt:lpstr>
      <vt:lpstr>2A- Data Entry Worksheet</vt:lpstr>
      <vt:lpstr>2B- Est. Rev. Proj. Wksheet</vt:lpstr>
      <vt:lpstr>3- Sample Est. Rev. Proj.</vt:lpstr>
      <vt:lpstr>4 - Printing Instructions</vt:lpstr>
      <vt:lpstr>Sheet1</vt:lpstr>
      <vt:lpstr>'1- Instructions for Rev Proj'!Print_Area</vt:lpstr>
      <vt:lpstr>'2B- Est. Rev. Proj. Wksheet'!Print_Area</vt:lpstr>
      <vt:lpstr>'3- Sample Est. Rev. Proj.'!Print_Area</vt:lpstr>
      <vt:lpstr>'Table of Contents'!Print_Area</vt:lpstr>
    </vt:vector>
  </TitlesOfParts>
  <Company>Southcoast Hospitals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Southcoast Hospitals Group</dc:creator>
  <cp:lastModifiedBy>JSI</cp:lastModifiedBy>
  <cp:lastPrinted>2015-03-11T17:38:56Z</cp:lastPrinted>
  <dcterms:created xsi:type="dcterms:W3CDTF">2014-05-12T00:32:51Z</dcterms:created>
  <dcterms:modified xsi:type="dcterms:W3CDTF">2015-04-28T19:39:06Z</dcterms:modified>
</cp:coreProperties>
</file>